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Абрамова\КАИРОВКА\Бюджет и документы\Бюджет\2024\Бюджет 2024\№182 от 24.12.2024\"/>
    </mc:Choice>
  </mc:AlternateContent>
  <bookViews>
    <workbookView xWindow="0" yWindow="0" windowWidth="23250" windowHeight="11835"/>
  </bookViews>
  <sheets>
    <sheet name="пр 1" sheetId="18" r:id="rId1"/>
    <sheet name="Пр 2." sheetId="23" r:id="rId2"/>
    <sheet name="пр 2" sheetId="22" r:id="rId3"/>
    <sheet name="пр 3" sheetId="16" r:id="rId4"/>
    <sheet name="пр 4" sheetId="17" r:id="rId5"/>
    <sheet name="пр 5" sheetId="27" r:id="rId6"/>
    <sheet name="Прил 7 2" sheetId="32" state="hidden" r:id="rId7"/>
    <sheet name="Прил 7 3" sheetId="37" state="hidden" r:id="rId8"/>
    <sheet name="Прил 7 4" sheetId="29" state="hidden" r:id="rId9"/>
    <sheet name="Прил 7 5" sheetId="33" state="hidden" r:id="rId10"/>
    <sheet name="Прил 6" sheetId="34" r:id="rId11"/>
    <sheet name="Прил 7 6" sheetId="35" state="hidden" r:id="rId12"/>
    <sheet name="Прил 7 7" sheetId="36" state="hidden" r:id="rId13"/>
    <sheet name="Прил 7 1" sheetId="30" state="hidden" r:id="rId14"/>
  </sheets>
  <definedNames>
    <definedName name="__bookmark_1" localSheetId="12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4">'пр 4'!$A$1:$I$159</definedName>
  </definedNames>
  <calcPr calcId="162913"/>
</workbook>
</file>

<file path=xl/calcChain.xml><?xml version="1.0" encoding="utf-8"?>
<calcChain xmlns="http://schemas.openxmlformats.org/spreadsheetml/2006/main">
  <c r="F11" i="27" l="1"/>
  <c r="G139" i="17" l="1"/>
  <c r="G142" i="17"/>
  <c r="F12" i="27" l="1"/>
  <c r="G23" i="27"/>
  <c r="H23" i="27"/>
  <c r="F23" i="27"/>
  <c r="G36" i="27"/>
  <c r="G35" i="27" s="1"/>
  <c r="G34" i="27" s="1"/>
  <c r="G33" i="27" s="1"/>
  <c r="H36" i="27"/>
  <c r="H35" i="27" s="1"/>
  <c r="H34" i="27" s="1"/>
  <c r="H33" i="27" s="1"/>
  <c r="F36" i="27"/>
  <c r="F35" i="27" s="1"/>
  <c r="F34" i="27" s="1"/>
  <c r="F33" i="27" s="1"/>
  <c r="G27" i="27"/>
  <c r="G26" i="27" s="1"/>
  <c r="G25" i="27" s="1"/>
  <c r="G24" i="27" s="1"/>
  <c r="H27" i="27"/>
  <c r="H26" i="27" s="1"/>
  <c r="H25" i="27" s="1"/>
  <c r="H24" i="27" s="1"/>
  <c r="F27" i="27"/>
  <c r="F26" i="27" s="1"/>
  <c r="F25" i="27" s="1"/>
  <c r="F24" i="27" s="1"/>
  <c r="G79" i="16"/>
  <c r="H79" i="16"/>
  <c r="F79" i="16"/>
  <c r="G86" i="16"/>
  <c r="H86" i="16"/>
  <c r="F86" i="16"/>
  <c r="G87" i="16"/>
  <c r="H87" i="16"/>
  <c r="F87" i="16"/>
  <c r="G83" i="16"/>
  <c r="H83" i="16"/>
  <c r="F83" i="16"/>
  <c r="G102" i="17" l="1"/>
  <c r="G85" i="17"/>
  <c r="H102" i="17" l="1"/>
  <c r="I102" i="17"/>
  <c r="H109" i="17"/>
  <c r="I109" i="17"/>
  <c r="H110" i="17"/>
  <c r="I110" i="17"/>
  <c r="G110" i="17"/>
  <c r="G109" i="17" s="1"/>
  <c r="H103" i="17"/>
  <c r="I103" i="17"/>
  <c r="G103" i="17"/>
  <c r="H104" i="17"/>
  <c r="I104" i="17"/>
  <c r="G104" i="17"/>
  <c r="C10" i="34" l="1"/>
  <c r="G132" i="27" l="1"/>
  <c r="G131" i="27" s="1"/>
  <c r="G130" i="27" s="1"/>
  <c r="G129" i="27" s="1"/>
  <c r="H132" i="27"/>
  <c r="H131" i="27" s="1"/>
  <c r="H130" i="27" s="1"/>
  <c r="H129" i="27" s="1"/>
  <c r="F132" i="27"/>
  <c r="F131" i="27" s="1"/>
  <c r="F130" i="27" s="1"/>
  <c r="F129" i="27" s="1"/>
  <c r="G128" i="27"/>
  <c r="G127" i="27" s="1"/>
  <c r="G126" i="27" s="1"/>
  <c r="G125" i="27" s="1"/>
  <c r="H128" i="27"/>
  <c r="H127" i="27" s="1"/>
  <c r="H126" i="27" s="1"/>
  <c r="H125" i="27" s="1"/>
  <c r="G124" i="27"/>
  <c r="G123" i="27" s="1"/>
  <c r="G122" i="27" s="1"/>
  <c r="G121" i="27" s="1"/>
  <c r="G120" i="27" s="1"/>
  <c r="G119" i="27" s="1"/>
  <c r="H124" i="27"/>
  <c r="H123" i="27" s="1"/>
  <c r="H122" i="27" s="1"/>
  <c r="F124" i="27"/>
  <c r="F123" i="27" s="1"/>
  <c r="F122" i="27" s="1"/>
  <c r="G125" i="16"/>
  <c r="G124" i="16" s="1"/>
  <c r="G123" i="16" s="1"/>
  <c r="G122" i="16" s="1"/>
  <c r="H125" i="16"/>
  <c r="H124" i="16" s="1"/>
  <c r="H123" i="16" s="1"/>
  <c r="H122" i="16" s="1"/>
  <c r="F125" i="16"/>
  <c r="F124" i="16" s="1"/>
  <c r="F123" i="16" s="1"/>
  <c r="F122" i="16" s="1"/>
  <c r="G75" i="16"/>
  <c r="G74" i="16" s="1"/>
  <c r="G73" i="16" s="1"/>
  <c r="G72" i="16" s="1"/>
  <c r="H75" i="16"/>
  <c r="H74" i="16" s="1"/>
  <c r="H73" i="16" s="1"/>
  <c r="H72" i="16" s="1"/>
  <c r="H139" i="17"/>
  <c r="I139" i="17"/>
  <c r="H140" i="17"/>
  <c r="I140" i="17"/>
  <c r="H22" i="17"/>
  <c r="I22" i="17"/>
  <c r="G37" i="16"/>
  <c r="G36" i="16" s="1"/>
  <c r="G35" i="16" s="1"/>
  <c r="G34" i="16" s="1"/>
  <c r="H37" i="16"/>
  <c r="H36" i="16" s="1"/>
  <c r="H35" i="16" s="1"/>
  <c r="H34" i="16" s="1"/>
  <c r="F37" i="16"/>
  <c r="F36" i="16" s="1"/>
  <c r="F35" i="16" s="1"/>
  <c r="F34" i="16" s="1"/>
  <c r="H154" i="17"/>
  <c r="I154" i="17"/>
  <c r="G154" i="17"/>
  <c r="H155" i="17"/>
  <c r="I155" i="17"/>
  <c r="G155" i="17"/>
  <c r="H156" i="17"/>
  <c r="I156" i="17"/>
  <c r="G156" i="17"/>
  <c r="H157" i="17"/>
  <c r="I157" i="17"/>
  <c r="G157" i="17"/>
  <c r="H96" i="17"/>
  <c r="H95" i="17" s="1"/>
  <c r="H94" i="17" s="1"/>
  <c r="I96" i="17"/>
  <c r="I95" i="17" s="1"/>
  <c r="I94" i="17" s="1"/>
  <c r="H97" i="17"/>
  <c r="I97" i="17"/>
  <c r="G97" i="17"/>
  <c r="F75" i="16" s="1"/>
  <c r="F74" i="16" s="1"/>
  <c r="F73" i="16" s="1"/>
  <c r="F72" i="16" s="1"/>
  <c r="G25" i="17"/>
  <c r="H51" i="17"/>
  <c r="H50" i="17" s="1"/>
  <c r="H49" i="17" s="1"/>
  <c r="H48" i="17" s="1"/>
  <c r="I51" i="17"/>
  <c r="I50" i="17" s="1"/>
  <c r="I49" i="17" s="1"/>
  <c r="I48" i="17" s="1"/>
  <c r="G51" i="17"/>
  <c r="G50" i="17" s="1"/>
  <c r="G49" i="17" s="1"/>
  <c r="G48" i="17" s="1"/>
  <c r="H121" i="27" l="1"/>
  <c r="H120" i="27" s="1"/>
  <c r="H119" i="27" s="1"/>
  <c r="G96" i="17"/>
  <c r="G95" i="17" s="1"/>
  <c r="G94" i="17" s="1"/>
  <c r="F128" i="27"/>
  <c r="F127" i="27" s="1"/>
  <c r="F126" i="27" s="1"/>
  <c r="F125" i="27" s="1"/>
  <c r="F121" i="27" s="1"/>
  <c r="F120" i="27" s="1"/>
  <c r="F119" i="27" s="1"/>
  <c r="D52" i="23"/>
  <c r="D51" i="23" s="1"/>
  <c r="D50" i="23" s="1"/>
  <c r="E52" i="23"/>
  <c r="E51" i="23" s="1"/>
  <c r="E50" i="23" s="1"/>
  <c r="C52" i="23"/>
  <c r="C51" i="23" s="1"/>
  <c r="C50" i="23" s="1"/>
  <c r="H107" i="17" l="1"/>
  <c r="I107" i="17"/>
  <c r="G107" i="17"/>
  <c r="H32" i="27" l="1"/>
  <c r="H31" i="27" s="1"/>
  <c r="H30" i="27" s="1"/>
  <c r="H29" i="27" s="1"/>
  <c r="H28" i="27" s="1"/>
  <c r="H85" i="16"/>
  <c r="G32" i="27"/>
  <c r="G31" i="27" s="1"/>
  <c r="G30" i="27" s="1"/>
  <c r="G29" i="27" s="1"/>
  <c r="G28" i="27" s="1"/>
  <c r="G85" i="16"/>
  <c r="I106" i="17"/>
  <c r="I101" i="17" s="1"/>
  <c r="I100" i="17" s="1"/>
  <c r="I99" i="17" s="1"/>
  <c r="F24" i="22" s="1"/>
  <c r="H106" i="17"/>
  <c r="H101" i="17" s="1"/>
  <c r="H100" i="17" s="1"/>
  <c r="H99" i="17" s="1"/>
  <c r="E24" i="22" s="1"/>
  <c r="F32" i="27"/>
  <c r="F31" i="27" s="1"/>
  <c r="F30" i="27" s="1"/>
  <c r="F29" i="27" s="1"/>
  <c r="F28" i="27" s="1"/>
  <c r="F85" i="16"/>
  <c r="G106" i="17"/>
  <c r="G101" i="17" s="1"/>
  <c r="G100" i="17" s="1"/>
  <c r="G99" i="17" s="1"/>
  <c r="D24" i="22" s="1"/>
  <c r="C22" i="34"/>
  <c r="G87" i="27" l="1"/>
  <c r="G86" i="27" s="1"/>
  <c r="G85" i="27" s="1"/>
  <c r="G84" i="27" s="1"/>
  <c r="H87" i="27"/>
  <c r="H86" i="27" s="1"/>
  <c r="H85" i="27" s="1"/>
  <c r="H84" i="27" s="1"/>
  <c r="F87" i="27"/>
  <c r="F86" i="27" s="1"/>
  <c r="F85" i="27" s="1"/>
  <c r="F84" i="27" s="1"/>
  <c r="G91" i="27"/>
  <c r="G90" i="27" s="1"/>
  <c r="G89" i="27" s="1"/>
  <c r="G88" i="27" s="1"/>
  <c r="H91" i="27"/>
  <c r="H90" i="27" s="1"/>
  <c r="H89" i="27" s="1"/>
  <c r="H88" i="27" s="1"/>
  <c r="F91" i="27"/>
  <c r="F90" i="27" s="1"/>
  <c r="F89" i="27" s="1"/>
  <c r="F88" i="27" s="1"/>
  <c r="G58" i="27"/>
  <c r="G57" i="27" s="1"/>
  <c r="G56" i="27" s="1"/>
  <c r="G55" i="27" s="1"/>
  <c r="H58" i="27"/>
  <c r="H57" i="27" s="1"/>
  <c r="H56" i="27" s="1"/>
  <c r="H55" i="27" s="1"/>
  <c r="F58" i="27"/>
  <c r="F57" i="27" s="1"/>
  <c r="F56" i="27" s="1"/>
  <c r="F55" i="27" s="1"/>
  <c r="F10" i="27"/>
  <c r="D11" i="22"/>
  <c r="F9" i="16"/>
  <c r="G119" i="16" l="1"/>
  <c r="G118" i="16" s="1"/>
  <c r="H119" i="16"/>
  <c r="H118" i="16" s="1"/>
  <c r="F119" i="16"/>
  <c r="F118" i="16" s="1"/>
  <c r="F121" i="16"/>
  <c r="H150" i="17"/>
  <c r="I150" i="17"/>
  <c r="G150" i="17"/>
  <c r="F27" i="16" l="1"/>
  <c r="F26" i="16" s="1"/>
  <c r="F29" i="16"/>
  <c r="F28" i="16" s="1"/>
  <c r="G99" i="27"/>
  <c r="G98" i="27" s="1"/>
  <c r="G97" i="27" s="1"/>
  <c r="G96" i="27" s="1"/>
  <c r="H99" i="27"/>
  <c r="H98" i="27" s="1"/>
  <c r="H97" i="27" s="1"/>
  <c r="H96" i="27" s="1"/>
  <c r="F99" i="27"/>
  <c r="F98" i="27" s="1"/>
  <c r="F97" i="27" s="1"/>
  <c r="F96" i="27" s="1"/>
  <c r="G33" i="16"/>
  <c r="H33" i="16"/>
  <c r="G27" i="16"/>
  <c r="G26" i="16" s="1"/>
  <c r="H27" i="16"/>
  <c r="H26" i="16" s="1"/>
  <c r="G29" i="16"/>
  <c r="G28" i="16" s="1"/>
  <c r="H29" i="16"/>
  <c r="H28" i="16" s="1"/>
  <c r="G31" i="16"/>
  <c r="G30" i="16" s="1"/>
  <c r="H31" i="16"/>
  <c r="H30" i="16" s="1"/>
  <c r="F31" i="16"/>
  <c r="F30" i="16" s="1"/>
  <c r="G17" i="17" l="1"/>
  <c r="F16" i="16" s="1"/>
  <c r="H17" i="17"/>
  <c r="H25" i="17"/>
  <c r="I25" i="17"/>
  <c r="G71" i="27" l="1"/>
  <c r="H37" i="17"/>
  <c r="I37" i="17"/>
  <c r="G37" i="17"/>
  <c r="H39" i="17"/>
  <c r="I39" i="17"/>
  <c r="G39" i="17"/>
  <c r="H35" i="17"/>
  <c r="I35" i="17"/>
  <c r="G35" i="17"/>
  <c r="D14" i="36"/>
  <c r="E14" i="36"/>
  <c r="C14" i="36"/>
  <c r="C14" i="35"/>
  <c r="D14" i="33"/>
  <c r="E14" i="33"/>
  <c r="C14" i="33"/>
  <c r="D12" i="29"/>
  <c r="E12" i="29"/>
  <c r="C12" i="29"/>
  <c r="E14" i="37"/>
  <c r="D14" i="37"/>
  <c r="C14" i="37"/>
  <c r="E4" i="37"/>
  <c r="D14" i="32"/>
  <c r="E14" i="32"/>
  <c r="C14" i="32"/>
  <c r="C14" i="30"/>
  <c r="D14" i="30"/>
  <c r="E14" i="30"/>
  <c r="D56" i="23" l="1"/>
  <c r="D55" i="23" s="1"/>
  <c r="D54" i="23" s="1"/>
  <c r="E56" i="23"/>
  <c r="E55" i="23" s="1"/>
  <c r="E54" i="23" s="1"/>
  <c r="C56" i="23"/>
  <c r="C55" i="23" s="1"/>
  <c r="C54" i="23" s="1"/>
  <c r="D45" i="23"/>
  <c r="D44" i="23" s="1"/>
  <c r="E45" i="23"/>
  <c r="E44" i="23" s="1"/>
  <c r="C45" i="23"/>
  <c r="C44" i="23" s="1"/>
  <c r="D42" i="23"/>
  <c r="D41" i="23" s="1"/>
  <c r="E42" i="23"/>
  <c r="E41" i="23" s="1"/>
  <c r="C42" i="23"/>
  <c r="C41" i="23" s="1"/>
  <c r="D38" i="23"/>
  <c r="D37" i="23" s="1"/>
  <c r="E38" i="23"/>
  <c r="E37" i="23" s="1"/>
  <c r="C38" i="23"/>
  <c r="C37" i="23" s="1"/>
  <c r="D32" i="23"/>
  <c r="D31" i="23" s="1"/>
  <c r="D30" i="23" s="1"/>
  <c r="E32" i="23"/>
  <c r="E31" i="23" s="1"/>
  <c r="E30" i="23" s="1"/>
  <c r="C32" i="23"/>
  <c r="C31" i="23" s="1"/>
  <c r="C30" i="23" s="1"/>
  <c r="D28" i="23"/>
  <c r="E28" i="23"/>
  <c r="C28" i="23"/>
  <c r="D26" i="23"/>
  <c r="E26" i="23"/>
  <c r="C26" i="23"/>
  <c r="D24" i="23"/>
  <c r="E24" i="23"/>
  <c r="C24" i="23"/>
  <c r="D22" i="23"/>
  <c r="E22" i="23"/>
  <c r="C22" i="23"/>
  <c r="D14" i="23"/>
  <c r="E14" i="23"/>
  <c r="D18" i="23"/>
  <c r="E18" i="23"/>
  <c r="D16" i="23"/>
  <c r="D13" i="23" s="1"/>
  <c r="D12" i="23" s="1"/>
  <c r="E16" i="23"/>
  <c r="C18" i="23"/>
  <c r="C16" i="23"/>
  <c r="C14" i="23"/>
  <c r="D68" i="23"/>
  <c r="E68" i="23"/>
  <c r="C68" i="23"/>
  <c r="D79" i="23"/>
  <c r="D78" i="23" s="1"/>
  <c r="E79" i="23"/>
  <c r="E78" i="23" s="1"/>
  <c r="C79" i="23"/>
  <c r="C78" i="23" s="1"/>
  <c r="D76" i="23"/>
  <c r="D75" i="23" s="1"/>
  <c r="E76" i="23"/>
  <c r="E75" i="23"/>
  <c r="C76" i="23"/>
  <c r="C75" i="23" s="1"/>
  <c r="D73" i="23"/>
  <c r="D72" i="23" s="1"/>
  <c r="E73" i="23"/>
  <c r="E72" i="23" s="1"/>
  <c r="C73" i="23"/>
  <c r="C72" i="23" s="1"/>
  <c r="D61" i="23"/>
  <c r="E61" i="23"/>
  <c r="C61" i="23"/>
  <c r="D63" i="23"/>
  <c r="E63" i="23"/>
  <c r="C63" i="23"/>
  <c r="D65" i="23"/>
  <c r="E65" i="23"/>
  <c r="D70" i="23"/>
  <c r="D67" i="23" s="1"/>
  <c r="E70" i="23"/>
  <c r="C70" i="23"/>
  <c r="C67" i="23" s="1"/>
  <c r="C65" i="23"/>
  <c r="E4" i="30"/>
  <c r="C4" i="34"/>
  <c r="E4" i="36"/>
  <c r="E4" i="35"/>
  <c r="F4" i="33"/>
  <c r="F4" i="29"/>
  <c r="E4" i="32"/>
  <c r="G103" i="27"/>
  <c r="H103" i="27"/>
  <c r="F103" i="27"/>
  <c r="G95" i="27"/>
  <c r="H95" i="27"/>
  <c r="F95" i="27"/>
  <c r="G73" i="27"/>
  <c r="H73" i="27"/>
  <c r="F73" i="27"/>
  <c r="G62" i="27"/>
  <c r="G61" i="27" s="1"/>
  <c r="G60" i="27" s="1"/>
  <c r="G59" i="27" s="1"/>
  <c r="H62" i="27"/>
  <c r="H61" i="27" s="1"/>
  <c r="H60" i="27" s="1"/>
  <c r="H59" i="27" s="1"/>
  <c r="F62" i="27"/>
  <c r="E67" i="23" l="1"/>
  <c r="E60" i="23"/>
  <c r="D60" i="23"/>
  <c r="C60" i="23"/>
  <c r="C59" i="23" s="1"/>
  <c r="C58" i="23" s="1"/>
  <c r="E13" i="23"/>
  <c r="E12" i="23" s="1"/>
  <c r="C13" i="23"/>
  <c r="C12" i="23" s="1"/>
  <c r="D59" i="23"/>
  <c r="D58" i="23" s="1"/>
  <c r="D10" i="23" s="1"/>
  <c r="E40" i="23"/>
  <c r="D40" i="23"/>
  <c r="C40" i="23"/>
  <c r="C36" i="23" s="1"/>
  <c r="D36" i="23"/>
  <c r="E36" i="23"/>
  <c r="D21" i="23"/>
  <c r="D20" i="23" s="1"/>
  <c r="C21" i="23"/>
  <c r="C20" i="23" s="1"/>
  <c r="E21" i="23"/>
  <c r="E20" i="23" s="1"/>
  <c r="H4" i="27"/>
  <c r="I4" i="17"/>
  <c r="G121" i="16"/>
  <c r="G120" i="16" s="1"/>
  <c r="H121" i="16"/>
  <c r="H120" i="16" s="1"/>
  <c r="H4" i="16"/>
  <c r="H144" i="17"/>
  <c r="G50" i="27" s="1"/>
  <c r="G49" i="27" s="1"/>
  <c r="G48" i="27" s="1"/>
  <c r="G47" i="27" s="1"/>
  <c r="I144" i="17"/>
  <c r="H50" i="27" s="1"/>
  <c r="H49" i="27" s="1"/>
  <c r="H48" i="27" s="1"/>
  <c r="H47" i="27" s="1"/>
  <c r="G144" i="17"/>
  <c r="F50" i="27" s="1"/>
  <c r="H128" i="17"/>
  <c r="H127" i="17" s="1"/>
  <c r="I128" i="17"/>
  <c r="I127" i="17" s="1"/>
  <c r="G128" i="17"/>
  <c r="G127" i="17" s="1"/>
  <c r="H125" i="17"/>
  <c r="H124" i="17" s="1"/>
  <c r="I125" i="17"/>
  <c r="I124" i="17" s="1"/>
  <c r="G125" i="17"/>
  <c r="H118" i="17"/>
  <c r="I118" i="17"/>
  <c r="I117" i="17" s="1"/>
  <c r="G118" i="17"/>
  <c r="G117" i="17" s="1"/>
  <c r="C11" i="23" l="1"/>
  <c r="C10" i="23"/>
  <c r="E59" i="23"/>
  <c r="E58" i="23" s="1"/>
  <c r="E10" i="23" s="1"/>
  <c r="I123" i="17"/>
  <c r="I122" i="17" s="1"/>
  <c r="H123" i="17"/>
  <c r="H122" i="17" s="1"/>
  <c r="G124" i="17"/>
  <c r="F100" i="16"/>
  <c r="F41" i="27"/>
  <c r="E11" i="23"/>
  <c r="D11" i="23"/>
  <c r="G94" i="16"/>
  <c r="H117" i="17"/>
  <c r="H116" i="17" s="1"/>
  <c r="H115" i="17" s="1"/>
  <c r="H114" i="17" s="1"/>
  <c r="H113" i="17" s="1"/>
  <c r="E26" i="22" s="1"/>
  <c r="F71" i="27"/>
  <c r="H45" i="27"/>
  <c r="F45" i="27"/>
  <c r="F44" i="27" s="1"/>
  <c r="I116" i="17"/>
  <c r="I115" i="17" s="1"/>
  <c r="I114" i="17" s="1"/>
  <c r="I113" i="17" s="1"/>
  <c r="F26" i="22" s="1"/>
  <c r="H108" i="27"/>
  <c r="H107" i="27" s="1"/>
  <c r="H106" i="27" s="1"/>
  <c r="H105" i="27" s="1"/>
  <c r="H104" i="27" s="1"/>
  <c r="G41" i="27"/>
  <c r="G40" i="27" s="1"/>
  <c r="G39" i="27" s="1"/>
  <c r="F115" i="16"/>
  <c r="F114" i="16" s="1"/>
  <c r="G115" i="16"/>
  <c r="G114" i="16" s="1"/>
  <c r="H94" i="16"/>
  <c r="G108" i="27"/>
  <c r="G107" i="27" s="1"/>
  <c r="G106" i="27" s="1"/>
  <c r="G105" i="27" s="1"/>
  <c r="G104" i="27" s="1"/>
  <c r="G116" i="17"/>
  <c r="G115" i="17" s="1"/>
  <c r="G114" i="17" s="1"/>
  <c r="G113" i="17" s="1"/>
  <c r="D26" i="22" s="1"/>
  <c r="F108" i="27"/>
  <c r="F107" i="27" s="1"/>
  <c r="F106" i="27" s="1"/>
  <c r="F105" i="27" s="1"/>
  <c r="F104" i="27" s="1"/>
  <c r="H41" i="27"/>
  <c r="H40" i="27" s="1"/>
  <c r="H39" i="27" s="1"/>
  <c r="G45" i="27"/>
  <c r="H115" i="16"/>
  <c r="H114" i="16" s="1"/>
  <c r="F94" i="16"/>
  <c r="G123" i="17" l="1"/>
  <c r="G122" i="17" s="1"/>
  <c r="H9" i="17"/>
  <c r="I9" i="17"/>
  <c r="F82" i="16"/>
  <c r="F81" i="16" s="1"/>
  <c r="G24" i="16"/>
  <c r="H24" i="16"/>
  <c r="F24" i="16"/>
  <c r="F33" i="16"/>
  <c r="F32" i="16" s="1"/>
  <c r="G43" i="16"/>
  <c r="G42" i="16" s="1"/>
  <c r="G41" i="16" s="1"/>
  <c r="G40" i="16" s="1"/>
  <c r="G39" i="16" s="1"/>
  <c r="G38" i="16" s="1"/>
  <c r="H43" i="16"/>
  <c r="H42" i="16" s="1"/>
  <c r="H41" i="16" s="1"/>
  <c r="H40" i="16" s="1"/>
  <c r="H39" i="16" s="1"/>
  <c r="H38" i="16" s="1"/>
  <c r="F43" i="16"/>
  <c r="F42" i="16" s="1"/>
  <c r="F41" i="16" s="1"/>
  <c r="F40" i="16" s="1"/>
  <c r="F39" i="16" s="1"/>
  <c r="F38" i="16" s="1"/>
  <c r="G49" i="16"/>
  <c r="G48" i="16" s="1"/>
  <c r="H49" i="16"/>
  <c r="H48" i="16" s="1"/>
  <c r="H47" i="16" s="1"/>
  <c r="H46" i="16" s="1"/>
  <c r="H45" i="16" s="1"/>
  <c r="H44" i="16" s="1"/>
  <c r="F49" i="16"/>
  <c r="F48" i="16" s="1"/>
  <c r="F47" i="16" s="1"/>
  <c r="F46" i="16" s="1"/>
  <c r="F45" i="16" s="1"/>
  <c r="F4" i="22"/>
  <c r="E4" i="23"/>
  <c r="D16" i="18"/>
  <c r="D15" i="18" s="1"/>
  <c r="D14" i="18" s="1"/>
  <c r="D13" i="18" s="1"/>
  <c r="E16" i="18"/>
  <c r="E15" i="18" s="1"/>
  <c r="E14" i="18" s="1"/>
  <c r="E13" i="18" s="1"/>
  <c r="C16" i="18"/>
  <c r="C15" i="18" s="1"/>
  <c r="C14" i="18" s="1"/>
  <c r="C13" i="18" s="1"/>
  <c r="F120" i="16"/>
  <c r="G38" i="27"/>
  <c r="H38" i="27"/>
  <c r="F40" i="27"/>
  <c r="F39" i="27" s="1"/>
  <c r="F38" i="27" s="1"/>
  <c r="G102" i="27"/>
  <c r="G101" i="27" s="1"/>
  <c r="G100" i="27" s="1"/>
  <c r="H102" i="27"/>
  <c r="H101" i="27" s="1"/>
  <c r="H100" i="27" s="1"/>
  <c r="F102" i="27"/>
  <c r="F101" i="27" s="1"/>
  <c r="F100" i="27" s="1"/>
  <c r="G94" i="27"/>
  <c r="G93" i="27" s="1"/>
  <c r="G92" i="27" s="1"/>
  <c r="H94" i="27"/>
  <c r="H93" i="27" s="1"/>
  <c r="H92" i="27" s="1"/>
  <c r="F94" i="27"/>
  <c r="F93" i="27" s="1"/>
  <c r="F92" i="27" s="1"/>
  <c r="F61" i="27"/>
  <c r="F60" i="27" s="1"/>
  <c r="F59" i="27" s="1"/>
  <c r="F49" i="27"/>
  <c r="F48" i="27" s="1"/>
  <c r="F47" i="27" s="1"/>
  <c r="G44" i="27"/>
  <c r="G43" i="27" s="1"/>
  <c r="G42" i="27" s="1"/>
  <c r="H44" i="27"/>
  <c r="H43" i="27" s="1"/>
  <c r="H42" i="27" s="1"/>
  <c r="F43" i="27"/>
  <c r="F42" i="27" s="1"/>
  <c r="H83" i="17"/>
  <c r="H136" i="17"/>
  <c r="H135" i="17" s="1"/>
  <c r="I136" i="17"/>
  <c r="I135" i="17" s="1"/>
  <c r="G136" i="17"/>
  <c r="G135" i="17" s="1"/>
  <c r="H33" i="17"/>
  <c r="I33" i="17"/>
  <c r="G33" i="17"/>
  <c r="H133" i="17"/>
  <c r="H132" i="17" s="1"/>
  <c r="I133" i="17"/>
  <c r="I132" i="17" s="1"/>
  <c r="G133" i="17"/>
  <c r="G132" i="17" s="1"/>
  <c r="H143" i="17"/>
  <c r="I143" i="17"/>
  <c r="G143" i="17"/>
  <c r="H72" i="17"/>
  <c r="G78" i="27" s="1"/>
  <c r="I72" i="17"/>
  <c r="H78" i="27" s="1"/>
  <c r="G72" i="17"/>
  <c r="F78" i="27" s="1"/>
  <c r="H75" i="17"/>
  <c r="G79" i="27" s="1"/>
  <c r="I75" i="17"/>
  <c r="H79" i="27" s="1"/>
  <c r="H45" i="17"/>
  <c r="H44" i="17" s="1"/>
  <c r="H43" i="17" s="1"/>
  <c r="I45" i="17"/>
  <c r="I44" i="17" s="1"/>
  <c r="I43" i="17" s="1"/>
  <c r="G45" i="17"/>
  <c r="G44" i="17" s="1"/>
  <c r="G43" i="17" s="1"/>
  <c r="H64" i="17"/>
  <c r="G83" i="27" s="1"/>
  <c r="G82" i="27" s="1"/>
  <c r="G81" i="27" s="1"/>
  <c r="G80" i="27" s="1"/>
  <c r="I64" i="17"/>
  <c r="H83" i="27" s="1"/>
  <c r="H82" i="27" s="1"/>
  <c r="H81" i="27" s="1"/>
  <c r="H80" i="27" s="1"/>
  <c r="G64" i="17"/>
  <c r="F83" i="27" s="1"/>
  <c r="F82" i="27" s="1"/>
  <c r="F81" i="27" s="1"/>
  <c r="F80" i="27" s="1"/>
  <c r="H57" i="17"/>
  <c r="H56" i="17" s="1"/>
  <c r="H55" i="17" s="1"/>
  <c r="H54" i="17" s="1"/>
  <c r="H53" i="17" s="1"/>
  <c r="E15" i="22" s="1"/>
  <c r="I57" i="17"/>
  <c r="I56" i="17" s="1"/>
  <c r="I55" i="17" s="1"/>
  <c r="I54" i="17" s="1"/>
  <c r="I53" i="17" s="1"/>
  <c r="F15" i="22" s="1"/>
  <c r="G57" i="17"/>
  <c r="G56" i="17" s="1"/>
  <c r="G55" i="17" s="1"/>
  <c r="G54" i="17" s="1"/>
  <c r="G53" i="17" s="1"/>
  <c r="D15" i="22" s="1"/>
  <c r="I29" i="17"/>
  <c r="H29" i="17"/>
  <c r="G29" i="17"/>
  <c r="G24" i="17" s="1"/>
  <c r="F22" i="16"/>
  <c r="H15" i="17"/>
  <c r="I17" i="17"/>
  <c r="I152" i="17"/>
  <c r="H152" i="17"/>
  <c r="G152" i="17"/>
  <c r="H93" i="16"/>
  <c r="H92" i="16" s="1"/>
  <c r="H91" i="16" s="1"/>
  <c r="H90" i="16" s="1"/>
  <c r="H89" i="16" s="1"/>
  <c r="G93" i="16"/>
  <c r="G92" i="16" s="1"/>
  <c r="G91" i="16" s="1"/>
  <c r="G90" i="16" s="1"/>
  <c r="G89" i="16" s="1"/>
  <c r="F93" i="16"/>
  <c r="F92" i="16" s="1"/>
  <c r="F91" i="16" s="1"/>
  <c r="F90" i="16" s="1"/>
  <c r="F89" i="16" s="1"/>
  <c r="G41" i="17"/>
  <c r="H41" i="17"/>
  <c r="I41" i="17"/>
  <c r="G75" i="17"/>
  <c r="F79" i="27" s="1"/>
  <c r="G83" i="17"/>
  <c r="I83" i="17"/>
  <c r="G91" i="17"/>
  <c r="H91" i="17"/>
  <c r="I91" i="17"/>
  <c r="I147" i="17"/>
  <c r="H147" i="17"/>
  <c r="G147" i="17"/>
  <c r="F54" i="27" s="1"/>
  <c r="H32" i="16"/>
  <c r="G32" i="16"/>
  <c r="G23" i="17" l="1"/>
  <c r="G22" i="17" s="1"/>
  <c r="G21" i="17" s="1"/>
  <c r="G20" i="17" s="1"/>
  <c r="H77" i="27"/>
  <c r="H76" i="27" s="1"/>
  <c r="H75" i="27" s="1"/>
  <c r="G72" i="27"/>
  <c r="H24" i="17"/>
  <c r="H23" i="17" s="1"/>
  <c r="H72" i="27"/>
  <c r="I24" i="17"/>
  <c r="I23" i="17" s="1"/>
  <c r="F77" i="27"/>
  <c r="F76" i="27" s="1"/>
  <c r="F75" i="27" s="1"/>
  <c r="G77" i="27"/>
  <c r="G76" i="27" s="1"/>
  <c r="G75" i="27" s="1"/>
  <c r="H9" i="16"/>
  <c r="H10" i="27"/>
  <c r="F11" i="22"/>
  <c r="G10" i="27"/>
  <c r="E11" i="22"/>
  <c r="G9" i="16"/>
  <c r="I71" i="17"/>
  <c r="I70" i="17" s="1"/>
  <c r="I69" i="17" s="1"/>
  <c r="I68" i="17" s="1"/>
  <c r="I67" i="17" s="1"/>
  <c r="H71" i="17"/>
  <c r="H70" i="17" s="1"/>
  <c r="H69" i="17" s="1"/>
  <c r="H68" i="17" s="1"/>
  <c r="H67" i="17" s="1"/>
  <c r="G71" i="17"/>
  <c r="G70" i="17" s="1"/>
  <c r="G69" i="17" s="1"/>
  <c r="G68" i="17" s="1"/>
  <c r="G67" i="17" s="1"/>
  <c r="F37" i="27"/>
  <c r="H71" i="27"/>
  <c r="H146" i="17"/>
  <c r="H142" i="17" s="1"/>
  <c r="G54" i="27"/>
  <c r="G53" i="27" s="1"/>
  <c r="G52" i="27" s="1"/>
  <c r="G51" i="27" s="1"/>
  <c r="G46" i="27" s="1"/>
  <c r="G117" i="16"/>
  <c r="G116" i="16" s="1"/>
  <c r="I15" i="17"/>
  <c r="H67" i="27"/>
  <c r="H66" i="27" s="1"/>
  <c r="H65" i="27" s="1"/>
  <c r="H64" i="27" s="1"/>
  <c r="F23" i="16"/>
  <c r="F72" i="27"/>
  <c r="G146" i="17"/>
  <c r="G140" i="17" s="1"/>
  <c r="F53" i="27"/>
  <c r="F52" i="27" s="1"/>
  <c r="F51" i="27" s="1"/>
  <c r="F46" i="27" s="1"/>
  <c r="F117" i="16"/>
  <c r="F116" i="16" s="1"/>
  <c r="I90" i="17"/>
  <c r="I89" i="17" s="1"/>
  <c r="I87" i="17" s="1"/>
  <c r="I86" i="17" s="1"/>
  <c r="H22" i="27"/>
  <c r="H21" i="27" s="1"/>
  <c r="H20" i="27" s="1"/>
  <c r="H19" i="27" s="1"/>
  <c r="H18" i="27" s="1"/>
  <c r="G82" i="17"/>
  <c r="G81" i="17" s="1"/>
  <c r="G80" i="17" s="1"/>
  <c r="F17" i="27"/>
  <c r="F16" i="27" s="1"/>
  <c r="F15" i="27" s="1"/>
  <c r="F14" i="27" s="1"/>
  <c r="F13" i="27" s="1"/>
  <c r="I63" i="17"/>
  <c r="G56" i="16"/>
  <c r="H114" i="27"/>
  <c r="H113" i="27" s="1"/>
  <c r="H112" i="27" s="1"/>
  <c r="H111" i="27" s="1"/>
  <c r="G74" i="27"/>
  <c r="G25" i="16"/>
  <c r="H37" i="27"/>
  <c r="G14" i="17"/>
  <c r="F67" i="27"/>
  <c r="F66" i="27" s="1"/>
  <c r="F65" i="27" s="1"/>
  <c r="F64" i="27" s="1"/>
  <c r="H23" i="16"/>
  <c r="G63" i="17"/>
  <c r="G62" i="17" s="1"/>
  <c r="G61" i="17" s="1"/>
  <c r="G60" i="17" s="1"/>
  <c r="G59" i="17" s="1"/>
  <c r="D16" i="22" s="1"/>
  <c r="H56" i="16"/>
  <c r="F114" i="27"/>
  <c r="F113" i="27" s="1"/>
  <c r="F112" i="27" s="1"/>
  <c r="F111" i="27" s="1"/>
  <c r="H74" i="27"/>
  <c r="H25" i="16"/>
  <c r="G118" i="27"/>
  <c r="G117" i="27" s="1"/>
  <c r="G116" i="27" s="1"/>
  <c r="G115" i="27" s="1"/>
  <c r="I82" i="17"/>
  <c r="I81" i="17" s="1"/>
  <c r="I80" i="17" s="1"/>
  <c r="H17" i="27"/>
  <c r="H16" i="27" s="1"/>
  <c r="H15" i="27" s="1"/>
  <c r="H14" i="27" s="1"/>
  <c r="H13" i="27" s="1"/>
  <c r="I146" i="17"/>
  <c r="I142" i="17" s="1"/>
  <c r="H54" i="27"/>
  <c r="H53" i="27" s="1"/>
  <c r="H52" i="27" s="1"/>
  <c r="H51" i="27" s="1"/>
  <c r="H46" i="27" s="1"/>
  <c r="H117" i="16"/>
  <c r="H116" i="16" s="1"/>
  <c r="G90" i="17"/>
  <c r="G89" i="17" s="1"/>
  <c r="G87" i="17" s="1"/>
  <c r="G86" i="17" s="1"/>
  <c r="F22" i="27"/>
  <c r="F21" i="27" s="1"/>
  <c r="F20" i="27" s="1"/>
  <c r="F19" i="27" s="1"/>
  <c r="F18" i="27" s="1"/>
  <c r="H14" i="17"/>
  <c r="G67" i="27"/>
  <c r="G66" i="27" s="1"/>
  <c r="G65" i="27" s="1"/>
  <c r="G64" i="27" s="1"/>
  <c r="G23" i="16"/>
  <c r="F56" i="16"/>
  <c r="F74" i="27"/>
  <c r="F25" i="16"/>
  <c r="H118" i="27"/>
  <c r="H117" i="27" s="1"/>
  <c r="H116" i="27" s="1"/>
  <c r="H115" i="27" s="1"/>
  <c r="H82" i="17"/>
  <c r="H81" i="17" s="1"/>
  <c r="H79" i="17" s="1"/>
  <c r="H78" i="17" s="1"/>
  <c r="G17" i="27"/>
  <c r="G16" i="27" s="1"/>
  <c r="G15" i="27" s="1"/>
  <c r="G14" i="27" s="1"/>
  <c r="G13" i="27" s="1"/>
  <c r="H90" i="17"/>
  <c r="H89" i="17" s="1"/>
  <c r="H87" i="17" s="1"/>
  <c r="H86" i="17" s="1"/>
  <c r="G22" i="27"/>
  <c r="G21" i="27" s="1"/>
  <c r="G20" i="27" s="1"/>
  <c r="G19" i="27" s="1"/>
  <c r="G18" i="27" s="1"/>
  <c r="H63" i="17"/>
  <c r="H131" i="17"/>
  <c r="H130" i="17" s="1"/>
  <c r="G114" i="27"/>
  <c r="G113" i="27" s="1"/>
  <c r="G112" i="27" s="1"/>
  <c r="G111" i="27" s="1"/>
  <c r="F118" i="27"/>
  <c r="F117" i="27" s="1"/>
  <c r="F116" i="27" s="1"/>
  <c r="F115" i="27" s="1"/>
  <c r="G37" i="27"/>
  <c r="G47" i="16"/>
  <c r="G13" i="17"/>
  <c r="G22" i="16"/>
  <c r="H22" i="16"/>
  <c r="G82" i="16"/>
  <c r="G81" i="16" s="1"/>
  <c r="F80" i="16"/>
  <c r="H82" i="16"/>
  <c r="H81" i="16" s="1"/>
  <c r="H80" i="16" s="1"/>
  <c r="G84" i="16"/>
  <c r="H84" i="16"/>
  <c r="G80" i="16"/>
  <c r="F84" i="16"/>
  <c r="I12" i="17"/>
  <c r="F13" i="22" s="1"/>
  <c r="G57" i="16"/>
  <c r="H64" i="16"/>
  <c r="H63" i="16" s="1"/>
  <c r="H62" i="16" s="1"/>
  <c r="H61" i="16" s="1"/>
  <c r="H60" i="16" s="1"/>
  <c r="H59" i="16" s="1"/>
  <c r="H58" i="16" s="1"/>
  <c r="H71" i="16"/>
  <c r="H70" i="16" s="1"/>
  <c r="H69" i="16" s="1"/>
  <c r="H68" i="16" s="1"/>
  <c r="G100" i="16"/>
  <c r="G99" i="16" s="1"/>
  <c r="H102" i="16"/>
  <c r="H101" i="16" s="1"/>
  <c r="F106" i="16"/>
  <c r="F105" i="16" s="1"/>
  <c r="H108" i="16"/>
  <c r="H107" i="16" s="1"/>
  <c r="G16" i="16"/>
  <c r="G15" i="16" s="1"/>
  <c r="G14" i="16" s="1"/>
  <c r="G13" i="16" s="1"/>
  <c r="G12" i="16" s="1"/>
  <c r="G11" i="16" s="1"/>
  <c r="H57" i="16"/>
  <c r="F64" i="16"/>
  <c r="F63" i="16" s="1"/>
  <c r="F62" i="16" s="1"/>
  <c r="F61" i="16" s="1"/>
  <c r="F60" i="16" s="1"/>
  <c r="F59" i="16" s="1"/>
  <c r="F58" i="16" s="1"/>
  <c r="F71" i="16"/>
  <c r="F70" i="16" s="1"/>
  <c r="H100" i="16"/>
  <c r="H99" i="16" s="1"/>
  <c r="F102" i="16"/>
  <c r="F101" i="16" s="1"/>
  <c r="F108" i="16"/>
  <c r="F107" i="16" s="1"/>
  <c r="H16" i="16"/>
  <c r="H15" i="16" s="1"/>
  <c r="H14" i="16" s="1"/>
  <c r="H13" i="16" s="1"/>
  <c r="H12" i="16" s="1"/>
  <c r="H11" i="16" s="1"/>
  <c r="F57" i="16"/>
  <c r="F99" i="16"/>
  <c r="G106" i="16"/>
  <c r="F15" i="16"/>
  <c r="F14" i="16" s="1"/>
  <c r="F13" i="16" s="1"/>
  <c r="F12" i="16" s="1"/>
  <c r="F11" i="16" s="1"/>
  <c r="G64" i="16"/>
  <c r="G63" i="16" s="1"/>
  <c r="G62" i="16" s="1"/>
  <c r="G61" i="16" s="1"/>
  <c r="G60" i="16" s="1"/>
  <c r="G59" i="16" s="1"/>
  <c r="G58" i="16" s="1"/>
  <c r="G71" i="16"/>
  <c r="G70" i="16" s="1"/>
  <c r="G69" i="16" s="1"/>
  <c r="G68" i="16" s="1"/>
  <c r="G102" i="16"/>
  <c r="G101" i="16" s="1"/>
  <c r="H106" i="16"/>
  <c r="G108" i="16"/>
  <c r="G107" i="16" s="1"/>
  <c r="F44" i="16"/>
  <c r="I13" i="17"/>
  <c r="I14" i="17"/>
  <c r="I16" i="17"/>
  <c r="G12" i="17"/>
  <c r="D13" i="22" s="1"/>
  <c r="G16" i="17"/>
  <c r="G15" i="17"/>
  <c r="H12" i="17"/>
  <c r="E13" i="22" s="1"/>
  <c r="H16" i="17"/>
  <c r="H13" i="17"/>
  <c r="G78" i="16" l="1"/>
  <c r="G77" i="16" s="1"/>
  <c r="G76" i="16" s="1"/>
  <c r="F70" i="27"/>
  <c r="F69" i="27" s="1"/>
  <c r="F68" i="27" s="1"/>
  <c r="F63" i="27" s="1"/>
  <c r="H88" i="17"/>
  <c r="H85" i="17"/>
  <c r="I21" i="17"/>
  <c r="H21" i="17"/>
  <c r="F98" i="16"/>
  <c r="F97" i="16" s="1"/>
  <c r="H78" i="16"/>
  <c r="H77" i="16" s="1"/>
  <c r="H76" i="16" s="1"/>
  <c r="G98" i="16"/>
  <c r="G97" i="16" s="1"/>
  <c r="H98" i="16"/>
  <c r="H97" i="16" s="1"/>
  <c r="G70" i="27"/>
  <c r="G69" i="27" s="1"/>
  <c r="H121" i="17"/>
  <c r="H120" i="17" s="1"/>
  <c r="G11" i="17"/>
  <c r="I88" i="17"/>
  <c r="H113" i="16"/>
  <c r="H112" i="16" s="1"/>
  <c r="H111" i="16" s="1"/>
  <c r="G113" i="16"/>
  <c r="G112" i="16" s="1"/>
  <c r="G111" i="16" s="1"/>
  <c r="F113" i="16"/>
  <c r="F112" i="16" s="1"/>
  <c r="F111" i="16" s="1"/>
  <c r="F21" i="16"/>
  <c r="H21" i="16"/>
  <c r="G21" i="16"/>
  <c r="H55" i="16"/>
  <c r="H54" i="16" s="1"/>
  <c r="H53" i="16" s="1"/>
  <c r="H52" i="16" s="1"/>
  <c r="H51" i="16" s="1"/>
  <c r="H50" i="16" s="1"/>
  <c r="G55" i="16"/>
  <c r="G54" i="16" s="1"/>
  <c r="G53" i="16" s="1"/>
  <c r="G52" i="16" s="1"/>
  <c r="G51" i="16" s="1"/>
  <c r="G50" i="16" s="1"/>
  <c r="H62" i="17"/>
  <c r="H61" i="17" s="1"/>
  <c r="H60" i="17" s="1"/>
  <c r="H59" i="17" s="1"/>
  <c r="I79" i="17"/>
  <c r="I78" i="17" s="1"/>
  <c r="I77" i="17" s="1"/>
  <c r="I62" i="17"/>
  <c r="I61" i="17" s="1"/>
  <c r="I60" i="17" s="1"/>
  <c r="I59" i="17" s="1"/>
  <c r="G46" i="16"/>
  <c r="G45" i="16" s="1"/>
  <c r="G44" i="16" s="1"/>
  <c r="G79" i="17"/>
  <c r="G78" i="17" s="1"/>
  <c r="D20" i="22" s="1"/>
  <c r="D19" i="22" s="1"/>
  <c r="H110" i="27"/>
  <c r="H109" i="27" s="1"/>
  <c r="G88" i="17"/>
  <c r="H70" i="27"/>
  <c r="H69" i="27" s="1"/>
  <c r="H80" i="17"/>
  <c r="G66" i="17"/>
  <c r="D18" i="22"/>
  <c r="D17" i="22" s="1"/>
  <c r="G110" i="27"/>
  <c r="G109" i="27" s="1"/>
  <c r="F110" i="27"/>
  <c r="F109" i="27" s="1"/>
  <c r="G131" i="17"/>
  <c r="G130" i="17" s="1"/>
  <c r="F55" i="16"/>
  <c r="F54" i="16" s="1"/>
  <c r="F53" i="16" s="1"/>
  <c r="F52" i="16" s="1"/>
  <c r="F51" i="16" s="1"/>
  <c r="F50" i="16" s="1"/>
  <c r="I131" i="17"/>
  <c r="I130" i="17" s="1"/>
  <c r="F104" i="16"/>
  <c r="F103" i="16" s="1"/>
  <c r="I141" i="17"/>
  <c r="H141" i="17"/>
  <c r="F78" i="16"/>
  <c r="F77" i="16" s="1"/>
  <c r="F76" i="16" s="1"/>
  <c r="H105" i="16"/>
  <c r="H104" i="16" s="1"/>
  <c r="H103" i="16" s="1"/>
  <c r="G105" i="16"/>
  <c r="G104" i="16" s="1"/>
  <c r="G103" i="16" s="1"/>
  <c r="I66" i="17"/>
  <c r="F18" i="22"/>
  <c r="F17" i="22" s="1"/>
  <c r="H77" i="17"/>
  <c r="E20" i="22"/>
  <c r="E19" i="22" s="1"/>
  <c r="H66" i="17"/>
  <c r="E18" i="22"/>
  <c r="E17" i="22" s="1"/>
  <c r="D14" i="22"/>
  <c r="D12" i="22" s="1"/>
  <c r="G141" i="17"/>
  <c r="H20" i="17" l="1"/>
  <c r="E14" i="22" s="1"/>
  <c r="G110" i="16"/>
  <c r="G109" i="16" s="1"/>
  <c r="I20" i="17"/>
  <c r="F14" i="22" s="1"/>
  <c r="H110" i="16"/>
  <c r="H109" i="16" s="1"/>
  <c r="F110" i="16"/>
  <c r="F109" i="16" s="1"/>
  <c r="G20" i="16"/>
  <c r="G19" i="16" s="1"/>
  <c r="G18" i="16" s="1"/>
  <c r="G17" i="16" s="1"/>
  <c r="G10" i="16" s="1"/>
  <c r="H20" i="16"/>
  <c r="H19" i="16" s="1"/>
  <c r="H18" i="16" s="1"/>
  <c r="F20" i="16"/>
  <c r="F19" i="16" s="1"/>
  <c r="F18" i="16" s="1"/>
  <c r="F17" i="16" s="1"/>
  <c r="F10" i="16" s="1"/>
  <c r="I85" i="17"/>
  <c r="F23" i="22"/>
  <c r="F22" i="22" s="1"/>
  <c r="D23" i="22"/>
  <c r="D22" i="22" s="1"/>
  <c r="H112" i="17"/>
  <c r="E27" i="22"/>
  <c r="E25" i="22" s="1"/>
  <c r="G121" i="17"/>
  <c r="G120" i="17" s="1"/>
  <c r="I121" i="17"/>
  <c r="I120" i="17" s="1"/>
  <c r="F96" i="16"/>
  <c r="F95" i="16" s="1"/>
  <c r="G68" i="27"/>
  <c r="H68" i="27"/>
  <c r="G77" i="17"/>
  <c r="E23" i="22"/>
  <c r="E22" i="22" s="1"/>
  <c r="F20" i="22"/>
  <c r="F19" i="22" s="1"/>
  <c r="F16" i="22"/>
  <c r="E16" i="22"/>
  <c r="H11" i="17"/>
  <c r="H138" i="17"/>
  <c r="E29" i="22"/>
  <c r="E28" i="22" s="1"/>
  <c r="I138" i="17"/>
  <c r="F29" i="22"/>
  <c r="F28" i="22" s="1"/>
  <c r="G138" i="17"/>
  <c r="D29" i="22"/>
  <c r="D28" i="22" s="1"/>
  <c r="G96" i="16"/>
  <c r="G95" i="16" s="1"/>
  <c r="H96" i="16"/>
  <c r="H95" i="16" s="1"/>
  <c r="I11" i="17" l="1"/>
  <c r="F12" i="22"/>
  <c r="E12" i="22"/>
  <c r="H17" i="16"/>
  <c r="H10" i="16" s="1"/>
  <c r="F27" i="22"/>
  <c r="F25" i="22" s="1"/>
  <c r="I112" i="17"/>
  <c r="G112" i="17"/>
  <c r="D27" i="22"/>
  <c r="D25" i="22" s="1"/>
  <c r="D30" i="22" s="1"/>
  <c r="G159" i="17"/>
  <c r="E30" i="22"/>
  <c r="H159" i="17"/>
  <c r="F30" i="22"/>
  <c r="H63" i="27"/>
  <c r="H12" i="27" s="1"/>
  <c r="H11" i="27" s="1"/>
  <c r="G63" i="27"/>
  <c r="G12" i="27" s="1"/>
  <c r="G11" i="27" s="1"/>
  <c r="I159" i="17"/>
  <c r="F69" i="16"/>
  <c r="F68" i="16" s="1"/>
  <c r="F67" i="16" s="1"/>
  <c r="G67" i="16"/>
  <c r="H67" i="16"/>
  <c r="H66" i="16" l="1"/>
  <c r="H65" i="16" s="1"/>
  <c r="F66" i="16"/>
  <c r="F65" i="16" s="1"/>
  <c r="G66" i="16"/>
  <c r="G65" i="16" s="1"/>
  <c r="G10" i="17"/>
  <c r="C20" i="18" s="1"/>
  <c r="C19" i="18" s="1"/>
  <c r="C18" i="18" s="1"/>
  <c r="C17" i="18" s="1"/>
  <c r="H10" i="17"/>
  <c r="D20" i="18" s="1"/>
  <c r="D19" i="18" s="1"/>
  <c r="D12" i="18" s="1"/>
  <c r="D11" i="18" s="1"/>
  <c r="I10" i="17"/>
  <c r="E20" i="18" s="1"/>
  <c r="E19" i="18" s="1"/>
  <c r="G88" i="16"/>
  <c r="H88" i="16"/>
  <c r="H126" i="16" l="1"/>
  <c r="G126" i="16"/>
  <c r="E12" i="18"/>
  <c r="E11" i="18" s="1"/>
  <c r="E18" i="18"/>
  <c r="E17" i="18" s="1"/>
  <c r="D18" i="18"/>
  <c r="D17" i="18" s="1"/>
  <c r="F88" i="16"/>
  <c r="F126" i="16" s="1"/>
  <c r="C12" i="18"/>
  <c r="C11" i="18" s="1"/>
  <c r="C21" i="18" s="1"/>
</calcChain>
</file>

<file path=xl/sharedStrings.xml><?xml version="1.0" encoding="utf-8"?>
<sst xmlns="http://schemas.openxmlformats.org/spreadsheetml/2006/main" count="1282" uniqueCount="383">
  <si>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</si>
  <si>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</si>
  <si>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</si>
  <si>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</si>
  <si>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</si>
  <si>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</si>
  <si>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</si>
  <si>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</si>
  <si>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</si>
  <si>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</si>
  <si>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</si>
  <si>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</si>
  <si>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</si>
  <si>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</si>
  <si>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</si>
  <si>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</si>
  <si>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</si>
  <si>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</si>
  <si>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</si>
  <si>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</si>
  <si>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</si>
  <si>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</si>
  <si>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</si>
  <si>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</si>
  <si>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</si>
  <si>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</si>
  <si>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</si>
  <si>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</si>
  <si>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</si>
  <si>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</si>
  <si>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</si>
  <si>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</si>
  <si>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</si>
  <si>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</si>
  <si>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</si>
  <si>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</si>
  <si>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</si>
  <si>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</si>
  <si>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</si>
  <si>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</si>
  <si>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</si>
  <si>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</si>
  <si>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</si>
  <si>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</si>
  <si>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</si>
  <si>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</si>
  <si>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</si>
  <si>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</si>
  <si>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</si>
  <si>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</si>
  <si>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</si>
  <si>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</si>
  <si>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</si>
  <si>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</si>
  <si>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</si>
  <si>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</si>
  <si>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</si>
  <si>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</si>
  <si>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</si>
  <si>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</si>
  <si>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</si>
  <si>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</si>
  <si>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</si>
  <si>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</si>
  <si>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</si>
  <si>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</si>
  <si>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</si>
  <si>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</si>
  <si>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</si>
  <si>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</si>
  <si>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</si>
  <si>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</si>
  <si>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</si>
  <si>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</si>
  <si>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</si>
  <si>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>№ п/п</t>
  </si>
  <si>
    <t>1.</t>
  </si>
  <si>
    <t>Приложение 3</t>
  </si>
  <si>
    <t xml:space="preserve">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</si>
  <si>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</si>
  <si>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</si>
  <si>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</si>
  <si>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</si>
  <si>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</si>
  <si>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</si>
  <si>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</si>
  <si>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</si>
  <si>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</si>
  <si>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</si>
  <si>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</si>
  <si>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</si>
  <si>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</si>
  <si>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</si>
  <si>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</si>
  <si>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</si>
  <si>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</si>
  <si>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</si>
  <si>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</si>
  <si>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</si>
  <si>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</si>
  <si>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</si>
  <si>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</si>
  <si>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</si>
  <si>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</si>
  <si>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</si>
  <si>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</si>
  <si>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</si>
  <si>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</si>
  <si>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</si>
  <si>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</si>
  <si>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</si>
  <si>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</si>
  <si>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</si>
  <si>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</si>
  <si>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</si>
  <si>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</si>
  <si>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</si>
  <si>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</si>
  <si>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</si>
  <si>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</si>
  <si>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</si>
  <si>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</si>
  <si>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</si>
  <si>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</si>
  <si>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</si>
  <si>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</si>
  <si>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</si>
  <si>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</si>
  <si>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</si>
  <si>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</si>
  <si>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</si>
  <si>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</si>
  <si>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</si>
  <si>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</si>
  <si>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</si>
  <si>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</si>
  <si>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</si>
  <si>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</si>
  <si>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Таблица 1</t>
  </si>
  <si>
    <t>Таблица 4</t>
  </si>
  <si>
    <t>Наименование района</t>
  </si>
  <si>
    <t>Таблица 3</t>
  </si>
  <si>
    <t>Таблица 2</t>
  </si>
  <si>
    <t>Таблица 5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</si>
  <si>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</si>
  <si>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</si>
  <si>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</si>
  <si>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</si>
  <si>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</si>
  <si>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</si>
  <si>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</si>
  <si>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</si>
  <si>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</si>
  <si>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</si>
  <si>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</si>
  <si>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</si>
  <si>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</si>
  <si>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</si>
  <si>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</si>
  <si>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</si>
  <si>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</si>
  <si>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</si>
  <si>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</si>
  <si>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</si>
  <si>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</si>
  <si>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</si>
  <si>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</si>
  <si>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</si>
  <si>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</si>
  <si>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</si>
  <si>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</si>
  <si>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</si>
  <si>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</si>
  <si>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</si>
  <si>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</si>
  <si>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</si>
  <si>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</si>
  <si>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</si>
  <si>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</si>
  <si>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</si>
  <si>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</si>
  <si>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</si>
  <si>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Саракташский р-н</t>
  </si>
  <si>
    <t>2024 год</t>
  </si>
  <si>
    <t>Прочие субсидии бюджетам сельских поселений</t>
  </si>
  <si>
    <t>Прочие субсидии</t>
  </si>
  <si>
    <t>Закупка энергетических ресурсов</t>
  </si>
  <si>
    <t>Таблица 6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</si>
  <si>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</si>
  <si>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</si>
  <si>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</si>
  <si>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</si>
  <si>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</si>
  <si>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</si>
  <si>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</si>
  <si>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</si>
  <si>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</si>
  <si>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</si>
  <si>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</si>
  <si>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</si>
  <si>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</si>
  <si>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</si>
  <si>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2025 год</t>
  </si>
  <si>
    <t>Администрция Каировского сельсовета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</si>
  <si>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</si>
  <si>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</si>
  <si>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</si>
  <si>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</si>
  <si>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</si>
  <si>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</si>
  <si>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</si>
  <si>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</si>
  <si>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</si>
  <si>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</si>
  <si>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</si>
  <si>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</si>
  <si>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</si>
  <si>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</si>
  <si>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</si>
  <si>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</si>
  <si>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</si>
  <si>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</si>
  <si>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</si>
  <si>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</si>
  <si>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</si>
  <si>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</si>
  <si>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</si>
  <si>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</si>
  <si>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</si>
  <si>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</si>
  <si>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</si>
  <si>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</si>
  <si>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</si>
  <si>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</si>
  <si>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</si>
  <si>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</si>
  <si>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</si>
  <si>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</si>
  <si>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</si>
  <si>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</si>
  <si>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</si>
  <si>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</si>
  <si>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</si>
  <si>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</si>
  <si>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</si>
  <si>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</si>
  <si>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</si>
  <si>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</si>
  <si>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</si>
  <si>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</si>
  <si>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</si>
  <si>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</si>
  <si>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</si>
  <si>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</si>
  <si>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</si>
  <si>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</si>
  <si>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</si>
  <si>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</si>
  <si>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</si>
  <si>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</si>
  <si>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</si>
  <si>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</si>
  <si>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</si>
  <si>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</si>
  <si>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</si>
  <si>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</si>
  <si>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</si>
  <si>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</si>
  <si>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</si>
  <si>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</si>
  <si>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</si>
  <si>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</si>
  <si>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</si>
  <si>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</si>
  <si>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</si>
  <si>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</si>
  <si>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</si>
  <si>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</si>
  <si>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</si>
  <si>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</si>
  <si>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</si>
  <si>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</si>
  <si>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</si>
  <si>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</si>
  <si>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</si>
  <si>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</si>
  <si>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</si>
  <si>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</si>
  <si>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</si>
  <si>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</si>
  <si>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</si>
  <si>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</si>
  <si>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</si>
  <si>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</si>
  <si>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</si>
  <si>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</si>
  <si>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</si>
  <si>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</si>
  <si>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</si>
  <si>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</si>
  <si>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</si>
  <si>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</si>
  <si>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</si>
  <si>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</si>
  <si>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</si>
  <si>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</si>
  <si>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</si>
  <si>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</si>
  <si>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</si>
  <si>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</si>
  <si>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</si>
  <si>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Приложение 7</t>
  </si>
  <si>
    <t>к решению Совета депутатов</t>
  </si>
  <si>
    <t>Наименование кода дохода бюджета</t>
  </si>
  <si>
    <t>000 20220001000000150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</si>
  <si>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</si>
  <si>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</si>
  <si>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</si>
  <si>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</si>
  <si>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Центральный аппарат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</si>
  <si>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</si>
  <si>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</si>
  <si>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</si>
  <si>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</si>
  <si>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</si>
  <si>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</si>
  <si>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Ведомственная структура расходов местного бюджета на 2024 год и на плановый период 2025 и 2026 годов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</si>
  <si>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</si>
  <si>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Таблица 7</t>
  </si>
  <si>
    <t>57404Т0080</t>
  </si>
  <si>
    <t>57404Т0090</t>
  </si>
  <si>
    <t>57405Т0050</t>
  </si>
  <si>
    <t>57405Т0070</t>
  </si>
  <si>
    <t>57405Т0030</t>
  </si>
  <si>
    <t>57405Т0060</t>
  </si>
  <si>
    <t>57405Т0040</t>
  </si>
  <si>
    <t>2026 год</t>
  </si>
  <si>
    <t xml:space="preserve">Основные параметры первоочередных расходов бюджета на 2024 год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</si>
  <si>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</si>
  <si>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</si>
  <si>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</si>
  <si>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</si>
  <si>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</si>
  <si>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</si>
  <si>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</si>
  <si>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на 2024 год и на плановый период 2025 и 2026 годов</t>
  </si>
  <si>
    <t>Поступление доходов в местный бюджет по кодам видов доходов, подвидов доходов на 2024 год и на плановый период 2025 и 2026 годов</t>
  </si>
  <si>
    <t>Распределение бюджетных ассигнований бюджета поселения по разделам и подразделам классификации расходов бюджета на 2024 год и на плановый период 2025 и 2026 годов.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</si>
  <si>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</si>
  <si>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Распределение иных межбюджетных трансфертов, передаваемых районному бюджету из бюджета муниципального образования Каировский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2024 год и на плановый период 2025 и 2026 годов</t>
  </si>
  <si>
    <t>Распределение иных межбюджетных трансфертов, передаваемых районному бюджету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</si>
  <si>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</si>
  <si>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</si>
  <si>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из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</si>
  <si>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органов местного самоуправления поселений Саракташского района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2024 год и на плановый период 2025 и 2026 годов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</si>
  <si>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</si>
  <si>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 и 2026 годов</t>
  </si>
  <si>
    <t>126 11715030100014150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</si>
  <si>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спортивно-игровой) площадки)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</si>
  <si>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</si>
  <si>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 xml:space="preserve">Источники финансирования дефицита местного бюджета </t>
  </si>
  <si>
    <t>575П5S170Д</t>
  </si>
  <si>
    <t>Реализация инициативных проектов (благоустройство (устройство) детской (игровой, спортивной, спортивно-игровой) площадки)</t>
  </si>
  <si>
    <t>575П5И170Д</t>
  </si>
  <si>
    <t xml:space="preserve">Мероприятия по завершению реализации инициативных проектов (благоустройство (устройство) детской (игровой, спортивной, спортивно-игровой) площадки) </t>
  </si>
  <si>
    <t>Иные выплаты персоналу государственных (муниципальных) органов, за исключением фонда оплаты труда</t>
  </si>
  <si>
    <t>126 11105025100000120</t>
  </si>
  <si>
    <t>Доходы, получаемые в виде арендной платы, а также средства от продажи права на заключение договор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</si>
  <si>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000 11105020000000120</t>
  </si>
  <si>
    <t>000 11105000000000120</t>
  </si>
  <si>
    <t>000 11100000000000000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</si>
  <si>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</si>
  <si>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</si>
  <si>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земли после рагранечения государственной собственности на землю, а также средства от продажи права на заключение договор аренды указанных земельных участков (за исключением земельных участков бюджетных и автономных учреждений)</t>
  </si>
  <si>
    <t>Непрограммное направление расходов (непрограммные мероприятия)</t>
  </si>
  <si>
    <t>Прочие непрограммные мероприятия</t>
  </si>
  <si>
    <t>Возмещение судебных издержек истцам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</si>
  <si>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</si>
  <si>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</si>
  <si>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Приложение 8</t>
  </si>
  <si>
    <t>Проведения кадастровых работ по объектам недвижимости и земельным участкам</t>
  </si>
  <si>
    <t>от 24.12.2024 № 182</t>
  </si>
  <si>
    <t>Комплекс процессных мероприятий «Благоустройство территории Спасского сельсовета»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</si>
</sst>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  <numFmt numFmtId="173" formatCode="#,##0.00_ ;[Red]\-#,##0.00\ "/>
  </numFmts>
  <fonts count="3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32">
    <xf numFmtId="0" fontId="0" fillId="0" borderId="0" xfId="0"/>
    <xf numFmtId="0" fontId="13" fillId="0" borderId="0" xfId="0" applyFont="1" applyAlignment="1">
      <alignment horizontal="center" wrapText="1"/>
    </xf>
    <xf numFmtId="171" fontId="5" fillId="0" borderId="0" xfId="2" applyNumberFormat="1" applyFont="1" applyFill="1" applyAlignment="1" applyProtection="1">
      <protection hidden="1"/>
    </xf>
    <xf numFmtId="164" fontId="0" fillId="0" borderId="0" xfId="4" applyNumberFormat="1" applyFont="1"/>
    <xf numFmtId="0" fontId="15" fillId="0" borderId="0" xfId="0" applyFont="1"/>
    <xf numFmtId="164" fontId="15" fillId="0" borderId="0" xfId="4" applyNumberFormat="1" applyFont="1"/>
    <xf numFmtId="0" fontId="16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49" fontId="25" fillId="2" borderId="2" xfId="0" applyNumberFormat="1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vertical="top" wrapText="1"/>
    </xf>
    <xf numFmtId="49" fontId="24" fillId="2" borderId="2" xfId="0" applyNumberFormat="1" applyFont="1" applyFill="1" applyBorder="1" applyAlignment="1">
      <alignment horizontal="center"/>
    </xf>
    <xf numFmtId="0" fontId="24" fillId="2" borderId="2" xfId="0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wrapText="1"/>
    </xf>
    <xf numFmtId="49" fontId="26" fillId="2" borderId="2" xfId="0" applyNumberFormat="1" applyFont="1" applyFill="1" applyBorder="1" applyAlignment="1">
      <alignment horizontal="center"/>
    </xf>
    <xf numFmtId="0" fontId="25" fillId="2" borderId="2" xfId="0" applyFont="1" applyFill="1" applyBorder="1" applyAlignment="1">
      <alignment horizontal="left" wrapText="1"/>
    </xf>
    <xf numFmtId="0" fontId="24" fillId="2" borderId="2" xfId="0" applyFont="1" applyFill="1" applyBorder="1" applyAlignment="1">
      <alignment wrapText="1"/>
    </xf>
    <xf numFmtId="0" fontId="17" fillId="2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center" vertical="center"/>
    </xf>
    <xf numFmtId="164" fontId="18" fillId="2" borderId="2" xfId="4" applyNumberFormat="1" applyFont="1" applyFill="1" applyBorder="1" applyAlignment="1">
      <alignment horizontal="center"/>
    </xf>
    <xf numFmtId="0" fontId="17" fillId="2" borderId="2" xfId="0" applyFont="1" applyFill="1" applyBorder="1"/>
    <xf numFmtId="0" fontId="17" fillId="2" borderId="2" xfId="0" applyFont="1" applyFill="1" applyBorder="1" applyAlignment="1">
      <alignment horizontal="left"/>
    </xf>
    <xf numFmtId="164" fontId="17" fillId="2" borderId="2" xfId="4" applyNumberFormat="1" applyFont="1" applyFill="1" applyBorder="1"/>
    <xf numFmtId="0" fontId="18" fillId="2" borderId="2" xfId="0" applyFont="1" applyFill="1" applyBorder="1"/>
    <xf numFmtId="4" fontId="25" fillId="2" borderId="2" xfId="0" applyNumberFormat="1" applyFont="1" applyFill="1" applyBorder="1" applyAlignment="1">
      <alignment horizontal="center" vertical="center"/>
    </xf>
    <xf numFmtId="170" fontId="24" fillId="2" borderId="2" xfId="0" applyNumberFormat="1" applyFont="1" applyFill="1" applyBorder="1" applyAlignment="1">
      <alignment horizontal="center" vertical="center"/>
    </xf>
    <xf numFmtId="170" fontId="24" fillId="2" borderId="2" xfId="0" applyNumberFormat="1" applyFont="1" applyFill="1" applyBorder="1" applyAlignment="1">
      <alignment horizontal="center" vertical="center" wrapText="1"/>
    </xf>
    <xf numFmtId="172" fontId="27" fillId="2" borderId="2" xfId="4" applyNumberFormat="1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wrapText="1"/>
    </xf>
    <xf numFmtId="0" fontId="19" fillId="2" borderId="3" xfId="2" applyFont="1" applyFill="1" applyBorder="1" applyAlignment="1">
      <alignment horizontal="left" vertical="top" wrapText="1"/>
    </xf>
    <xf numFmtId="166" fontId="19" fillId="2" borderId="3" xfId="2" applyNumberFormat="1" applyFont="1" applyFill="1" applyBorder="1" applyAlignment="1">
      <alignment horizontal="right" wrapText="1"/>
    </xf>
    <xf numFmtId="166" fontId="19" fillId="2" borderId="2" xfId="2" applyNumberFormat="1" applyFont="1" applyFill="1" applyBorder="1" applyAlignment="1">
      <alignment horizontal="right" wrapText="1"/>
    </xf>
    <xf numFmtId="166" fontId="19" fillId="2" borderId="4" xfId="2" applyNumberFormat="1" applyFont="1" applyFill="1" applyBorder="1" applyAlignment="1">
      <alignment horizontal="right" wrapText="1"/>
    </xf>
    <xf numFmtId="49" fontId="19" fillId="2" borderId="2" xfId="2" applyNumberFormat="1" applyFont="1" applyFill="1" applyBorder="1" applyAlignment="1">
      <alignment horizontal="center" wrapText="1"/>
    </xf>
    <xf numFmtId="4" fontId="11" fillId="2" borderId="2" xfId="0" applyNumberFormat="1" applyFont="1" applyFill="1" applyBorder="1" applyAlignment="1">
      <alignment horizontal="right" wrapText="1"/>
    </xf>
    <xf numFmtId="4" fontId="11" fillId="2" borderId="2" xfId="0" applyNumberFormat="1" applyFont="1" applyFill="1" applyBorder="1" applyAlignment="1">
      <alignment horizontal="right" vertical="top" wrapText="1"/>
    </xf>
    <xf numFmtId="0" fontId="25" fillId="2" borderId="2" xfId="0" applyNumberFormat="1" applyFont="1" applyFill="1" applyBorder="1" applyAlignment="1">
      <alignment horizontal="center"/>
    </xf>
    <xf numFmtId="0" fontId="2" fillId="2" borderId="0" xfId="1" applyFont="1" applyFill="1"/>
    <xf numFmtId="0" fontId="18" fillId="2" borderId="2" xfId="0" applyFont="1" applyFill="1" applyBorder="1" applyAlignment="1">
      <alignment horizontal="center"/>
    </xf>
    <xf numFmtId="171" fontId="17" fillId="2" borderId="2" xfId="2" applyNumberFormat="1" applyFont="1" applyFill="1" applyBorder="1" applyAlignment="1" applyProtection="1">
      <alignment horizontal="right" vertical="top"/>
      <protection hidden="1"/>
    </xf>
    <xf numFmtId="4" fontId="11" fillId="2" borderId="4" xfId="0" applyNumberFormat="1" applyFont="1" applyFill="1" applyBorder="1" applyAlignment="1">
      <alignment horizontal="right" wrapText="1"/>
    </xf>
    <xf numFmtId="4" fontId="11" fillId="2" borderId="4" xfId="0" applyNumberFormat="1" applyFont="1" applyFill="1" applyBorder="1" applyAlignment="1">
      <alignment horizontal="right" vertical="top" wrapText="1"/>
    </xf>
    <xf numFmtId="3" fontId="11" fillId="2" borderId="6" xfId="0" applyNumberFormat="1" applyFont="1" applyFill="1" applyBorder="1" applyAlignment="1">
      <alignment horizontal="right" wrapText="1"/>
    </xf>
    <xf numFmtId="3" fontId="11" fillId="2" borderId="13" xfId="0" applyNumberFormat="1" applyFont="1" applyFill="1" applyBorder="1" applyAlignment="1">
      <alignment horizontal="right" wrapText="1"/>
    </xf>
    <xf numFmtId="166" fontId="19" fillId="2" borderId="2" xfId="2" applyNumberFormat="1" applyFont="1" applyFill="1" applyBorder="1" applyAlignment="1">
      <alignment horizontal="right" vertical="top" wrapText="1"/>
    </xf>
    <xf numFmtId="166" fontId="19" fillId="2" borderId="4" xfId="2" applyNumberFormat="1" applyFont="1" applyFill="1" applyBorder="1" applyAlignment="1">
      <alignment horizontal="right" vertical="top" wrapText="1"/>
    </xf>
    <xf numFmtId="0" fontId="19" fillId="2" borderId="2" xfId="2" applyFont="1" applyFill="1" applyBorder="1" applyAlignment="1">
      <alignment horizontal="left" vertical="top" wrapText="1"/>
    </xf>
    <xf numFmtId="0" fontId="19" fillId="2" borderId="5" xfId="2" applyFont="1" applyFill="1" applyBorder="1" applyAlignment="1">
      <alignment horizontal="center" wrapText="1"/>
    </xf>
    <xf numFmtId="0" fontId="19" fillId="2" borderId="14" xfId="2" applyFont="1" applyFill="1" applyBorder="1" applyAlignment="1">
      <alignment horizontal="left" vertical="top" wrapText="1"/>
    </xf>
    <xf numFmtId="166" fontId="19" fillId="2" borderId="14" xfId="2" applyNumberFormat="1" applyFont="1" applyFill="1" applyBorder="1" applyAlignment="1">
      <alignment horizontal="right" wrapText="1"/>
    </xf>
    <xf numFmtId="166" fontId="19" fillId="2" borderId="5" xfId="2" applyNumberFormat="1" applyFont="1" applyFill="1" applyBorder="1" applyAlignment="1">
      <alignment horizontal="right" wrapText="1"/>
    </xf>
    <xf numFmtId="166" fontId="19" fillId="2" borderId="7" xfId="2" applyNumberFormat="1" applyFont="1" applyFill="1" applyBorder="1" applyAlignment="1">
      <alignment horizontal="right" wrapText="1"/>
    </xf>
    <xf numFmtId="0" fontId="32" fillId="2" borderId="15" xfId="2" applyFont="1" applyFill="1" applyBorder="1" applyAlignment="1">
      <alignment horizontal="center" wrapText="1"/>
    </xf>
    <xf numFmtId="0" fontId="32" fillId="2" borderId="8" xfId="2" applyFont="1" applyFill="1" applyBorder="1" applyAlignment="1">
      <alignment horizontal="left" vertical="top" wrapText="1"/>
    </xf>
    <xf numFmtId="166" fontId="32" fillId="2" borderId="8" xfId="2" applyNumberFormat="1" applyFont="1" applyFill="1" applyBorder="1" applyAlignment="1">
      <alignment horizontal="right" vertical="top" wrapText="1"/>
    </xf>
    <xf numFmtId="0" fontId="32" fillId="2" borderId="5" xfId="2" applyFont="1" applyFill="1" applyBorder="1" applyAlignment="1">
      <alignment horizontal="left" vertical="top" wrapText="1"/>
    </xf>
    <xf numFmtId="166" fontId="32" fillId="2" borderId="5" xfId="2" applyNumberFormat="1" applyFont="1" applyFill="1" applyBorder="1" applyAlignment="1">
      <alignment horizontal="right" vertical="top" wrapText="1"/>
    </xf>
    <xf numFmtId="0" fontId="32" fillId="2" borderId="14" xfId="2" applyFont="1" applyFill="1" applyBorder="1" applyAlignment="1">
      <alignment horizontal="right" vertical="top" wrapText="1"/>
    </xf>
    <xf numFmtId="0" fontId="19" fillId="2" borderId="3" xfId="2" applyFont="1" applyFill="1" applyBorder="1" applyAlignment="1">
      <alignment horizontal="right" vertical="top" wrapText="1"/>
    </xf>
    <xf numFmtId="49" fontId="19" fillId="2" borderId="3" xfId="2" applyNumberFormat="1" applyFont="1" applyFill="1" applyBorder="1" applyAlignment="1">
      <alignment horizontal="right" vertical="top" wrapText="1"/>
    </xf>
    <xf numFmtId="0" fontId="19" fillId="2" borderId="3" xfId="0" applyFont="1" applyFill="1" applyBorder="1" applyAlignment="1">
      <alignment horizontal="left" vertical="top" wrapText="1"/>
    </xf>
    <xf numFmtId="0" fontId="17" fillId="2" borderId="3" xfId="1" applyNumberFormat="1" applyFont="1" applyFill="1" applyBorder="1" applyAlignment="1" applyProtection="1">
      <alignment horizontal="left" vertical="top" wrapText="1"/>
      <protection hidden="1"/>
    </xf>
    <xf numFmtId="0" fontId="18" fillId="2" borderId="2" xfId="1" applyNumberFormat="1" applyFont="1" applyFill="1" applyBorder="1" applyAlignment="1" applyProtection="1">
      <alignment horizontal="right" vertical="top" wrapText="1"/>
      <protection hidden="1"/>
    </xf>
    <xf numFmtId="168" fontId="17" fillId="2" borderId="2" xfId="1" applyNumberFormat="1" applyFont="1" applyFill="1" applyBorder="1" applyAlignment="1" applyProtection="1">
      <alignment horizontal="right" vertical="top" wrapText="1"/>
      <protection hidden="1"/>
    </xf>
    <xf numFmtId="169" fontId="17" fillId="2" borderId="2" xfId="1" applyNumberFormat="1" applyFont="1" applyFill="1" applyBorder="1" applyAlignment="1" applyProtection="1">
      <alignment horizontal="right" vertical="top" wrapText="1"/>
      <protection hidden="1"/>
    </xf>
    <xf numFmtId="167" fontId="17" fillId="2" borderId="2" xfId="1" applyNumberFormat="1" applyFont="1" applyFill="1" applyBorder="1" applyAlignment="1" applyProtection="1">
      <alignment horizontal="right" vertical="top" wrapText="1"/>
      <protection hidden="1"/>
    </xf>
    <xf numFmtId="4" fontId="17" fillId="2" borderId="2" xfId="1" applyNumberFormat="1" applyFont="1" applyFill="1" applyBorder="1" applyAlignment="1" applyProtection="1">
      <alignment horizontal="right" vertical="top"/>
      <protection hidden="1"/>
    </xf>
    <xf numFmtId="4" fontId="17" fillId="2" borderId="4" xfId="1" applyNumberFormat="1" applyFont="1" applyFill="1" applyBorder="1" applyAlignment="1" applyProtection="1">
      <alignment horizontal="right" vertical="top"/>
      <protection hidden="1"/>
    </xf>
    <xf numFmtId="0" fontId="18" fillId="2" borderId="12" xfId="1" applyNumberFormat="1" applyFont="1" applyFill="1" applyBorder="1" applyAlignment="1" applyProtection="1">
      <alignment horizontal="left" vertical="top" wrapText="1"/>
      <protection hidden="1"/>
    </xf>
    <xf numFmtId="0" fontId="17" fillId="0" borderId="0" xfId="0" applyFont="1" applyAlignment="1">
      <alignment horizontal="right" vertical="center"/>
    </xf>
    <xf numFmtId="0" fontId="38" fillId="2" borderId="3" xfId="0" applyFont="1" applyFill="1" applyBorder="1" applyAlignment="1">
      <alignment horizontal="justify" vertical="center"/>
    </xf>
    <xf numFmtId="49" fontId="17" fillId="2" borderId="2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/>
    <xf numFmtId="4" fontId="17" fillId="2" borderId="4" xfId="0" applyNumberFormat="1" applyFont="1" applyFill="1" applyBorder="1"/>
    <xf numFmtId="49" fontId="18" fillId="2" borderId="6" xfId="0" applyNumberFormat="1" applyFont="1" applyFill="1" applyBorder="1" applyAlignment="1">
      <alignment horizontal="center" vertical="center"/>
    </xf>
    <xf numFmtId="4" fontId="18" fillId="2" borderId="6" xfId="0" applyNumberFormat="1" applyFont="1" applyFill="1" applyBorder="1"/>
    <xf numFmtId="0" fontId="18" fillId="2" borderId="15" xfId="1" applyNumberFormat="1" applyFont="1" applyFill="1" applyBorder="1" applyAlignment="1" applyProtection="1">
      <alignment horizontal="center" vertical="justify"/>
      <protection hidden="1"/>
    </xf>
    <xf numFmtId="0" fontId="17" fillId="2" borderId="15" xfId="1" applyNumberFormat="1" applyFont="1" applyFill="1" applyBorder="1" applyAlignment="1" applyProtection="1">
      <alignment horizontal="center"/>
      <protection hidden="1"/>
    </xf>
    <xf numFmtId="169" fontId="18" fillId="2" borderId="2" xfId="1" applyNumberFormat="1" applyFont="1" applyFill="1" applyBorder="1" applyAlignment="1" applyProtection="1">
      <alignment horizontal="right" vertical="top" wrapText="1"/>
      <protection hidden="1"/>
    </xf>
    <xf numFmtId="49" fontId="17" fillId="2" borderId="2" xfId="1" applyNumberFormat="1" applyFont="1" applyFill="1" applyBorder="1" applyAlignment="1" applyProtection="1">
      <alignment horizontal="right" vertical="top" wrapText="1"/>
      <protection hidden="1"/>
    </xf>
    <xf numFmtId="2" fontId="17" fillId="2" borderId="2" xfId="1" applyNumberFormat="1" applyFont="1" applyFill="1" applyBorder="1" applyAlignment="1" applyProtection="1">
      <alignment horizontal="right" vertical="top" wrapText="1"/>
      <protection hidden="1"/>
    </xf>
    <xf numFmtId="0" fontId="17" fillId="2" borderId="3" xfId="1" applyFont="1" applyFill="1" applyBorder="1" applyAlignment="1" applyProtection="1">
      <alignment horizontal="left" vertical="top" wrapText="1"/>
      <protection hidden="1"/>
    </xf>
    <xf numFmtId="168" fontId="34" fillId="2" borderId="2" xfId="0" applyNumberFormat="1" applyFont="1" applyFill="1" applyBorder="1" applyAlignment="1">
      <alignment horizontal="right" vertical="top" wrapText="1"/>
    </xf>
    <xf numFmtId="4" fontId="34" fillId="2" borderId="2" xfId="0" applyNumberFormat="1" applyFont="1" applyFill="1" applyBorder="1" applyAlignment="1">
      <alignment vertical="top" wrapText="1"/>
    </xf>
    <xf numFmtId="0" fontId="33" fillId="2" borderId="6" xfId="0" applyFont="1" applyFill="1" applyBorder="1" applyAlignment="1">
      <alignment horizontal="right" vertical="top" wrapText="1"/>
    </xf>
    <xf numFmtId="168" fontId="34" fillId="2" borderId="2" xfId="0" applyNumberFormat="1" applyFont="1" applyFill="1" applyBorder="1" applyAlignment="1">
      <alignment vertical="top" wrapText="1"/>
    </xf>
    <xf numFmtId="169" fontId="17" fillId="2" borderId="2" xfId="1" applyNumberFormat="1" applyFont="1" applyFill="1" applyBorder="1" applyAlignment="1" applyProtection="1">
      <alignment vertical="top" wrapText="1"/>
      <protection hidden="1"/>
    </xf>
    <xf numFmtId="167" fontId="17" fillId="2" borderId="2" xfId="1" applyNumberFormat="1" applyFont="1" applyFill="1" applyBorder="1" applyAlignment="1" applyProtection="1">
      <alignment vertical="top" wrapText="1"/>
      <protection hidden="1"/>
    </xf>
    <xf numFmtId="4" fontId="33" fillId="2" borderId="6" xfId="0" applyNumberFormat="1" applyFont="1" applyFill="1" applyBorder="1" applyAlignment="1">
      <alignment vertical="top" wrapText="1"/>
    </xf>
    <xf numFmtId="0" fontId="33" fillId="2" borderId="12" xfId="0" applyFont="1" applyFill="1" applyBorder="1" applyAlignment="1">
      <alignment horizontal="left" vertical="top" wrapText="1"/>
    </xf>
    <xf numFmtId="4" fontId="24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17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top" wrapText="1"/>
    </xf>
    <xf numFmtId="49" fontId="11" fillId="2" borderId="12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9" fillId="2" borderId="1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0" fontId="32" fillId="2" borderId="3" xfId="2" applyFont="1" applyFill="1" applyBorder="1" applyAlignment="1">
      <alignment horizontal="left" vertical="top" wrapText="1"/>
    </xf>
    <xf numFmtId="49" fontId="18" fillId="2" borderId="2" xfId="0" applyNumberFormat="1" applyFont="1" applyFill="1" applyBorder="1" applyAlignment="1">
      <alignment horizontal="center" vertical="center"/>
    </xf>
    <xf numFmtId="4" fontId="18" fillId="2" borderId="2" xfId="0" applyNumberFormat="1" applyFont="1" applyFill="1" applyBorder="1"/>
    <xf numFmtId="4" fontId="18" fillId="2" borderId="4" xfId="0" applyNumberFormat="1" applyFont="1" applyFill="1" applyBorder="1"/>
    <xf numFmtId="0" fontId="38" fillId="2" borderId="3" xfId="0" applyFont="1" applyFill="1" applyBorder="1" applyAlignment="1">
      <alignment horizontal="justify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/>
    <xf numFmtId="49" fontId="18" fillId="2" borderId="3" xfId="1" applyNumberFormat="1" applyFont="1" applyFill="1" applyBorder="1" applyAlignment="1" applyProtection="1">
      <alignment horizontal="left" vertical="top" wrapText="1"/>
      <protection hidden="1"/>
    </xf>
    <xf numFmtId="170" fontId="38" fillId="2" borderId="3" xfId="0" applyNumberFormat="1" applyFont="1" applyFill="1" applyBorder="1" applyAlignment="1">
      <alignment horizontal="justify" vertical="top" wrapText="1"/>
    </xf>
    <xf numFmtId="49" fontId="17" fillId="2" borderId="2" xfId="0" applyNumberFormat="1" applyFont="1" applyFill="1" applyBorder="1" applyAlignment="1">
      <alignment horizontal="center" vertical="top" wrapText="1"/>
    </xf>
    <xf numFmtId="167" fontId="18" fillId="2" borderId="3" xfId="1" applyNumberFormat="1" applyFont="1" applyFill="1" applyBorder="1" applyAlignment="1" applyProtection="1">
      <alignment horizontal="left" vertical="top" wrapText="1"/>
      <protection hidden="1"/>
    </xf>
    <xf numFmtId="49" fontId="18" fillId="2" borderId="2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right" vertical="center" wrapText="1"/>
    </xf>
    <xf numFmtId="0" fontId="30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right" vertical="center" wrapText="1"/>
    </xf>
    <xf numFmtId="0" fontId="28" fillId="2" borderId="0" xfId="0" applyFont="1" applyFill="1" applyBorder="1" applyAlignment="1">
      <alignment horizontal="right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right" vertical="center" wrapText="1"/>
    </xf>
    <xf numFmtId="0" fontId="33" fillId="2" borderId="3" xfId="0" applyFont="1" applyFill="1" applyBorder="1" applyAlignment="1">
      <alignment horizontal="left" vertical="top" wrapText="1"/>
    </xf>
    <xf numFmtId="168" fontId="33" fillId="2" borderId="2" xfId="0" applyNumberFormat="1" applyFont="1" applyFill="1" applyBorder="1" applyAlignment="1">
      <alignment vertical="top" wrapText="1"/>
    </xf>
    <xf numFmtId="169" fontId="33" fillId="2" borderId="2" xfId="0" applyNumberFormat="1" applyFont="1" applyFill="1" applyBorder="1" applyAlignment="1">
      <alignment vertical="top" wrapText="1"/>
    </xf>
    <xf numFmtId="167" fontId="33" fillId="2" borderId="2" xfId="0" applyNumberFormat="1" applyFont="1" applyFill="1" applyBorder="1" applyAlignment="1">
      <alignment vertical="top" wrapText="1"/>
    </xf>
    <xf numFmtId="4" fontId="33" fillId="2" borderId="2" xfId="0" applyNumberFormat="1" applyFont="1" applyFill="1" applyBorder="1" applyAlignment="1">
      <alignment vertical="top" wrapText="1"/>
    </xf>
    <xf numFmtId="0" fontId="38" fillId="2" borderId="3" xfId="0" applyFont="1" applyFill="1" applyBorder="1" applyAlignment="1">
      <alignment horizontal="left" vertical="top" wrapText="1"/>
    </xf>
    <xf numFmtId="0" fontId="34" fillId="2" borderId="3" xfId="0" applyFont="1" applyFill="1" applyBorder="1" applyAlignment="1">
      <alignment horizontal="left" vertical="top" wrapText="1"/>
    </xf>
    <xf numFmtId="169" fontId="34" fillId="2" borderId="2" xfId="0" applyNumberFormat="1" applyFont="1" applyFill="1" applyBorder="1" applyAlignment="1">
      <alignment vertical="top" wrapText="1"/>
    </xf>
    <xf numFmtId="167" fontId="34" fillId="2" borderId="2" xfId="0" applyNumberFormat="1" applyFont="1" applyFill="1" applyBorder="1" applyAlignment="1">
      <alignment vertical="top" wrapText="1"/>
    </xf>
    <xf numFmtId="169" fontId="18" fillId="2" borderId="2" xfId="1" applyNumberFormat="1" applyFont="1" applyFill="1" applyBorder="1" applyAlignment="1" applyProtection="1">
      <alignment vertical="top" wrapText="1"/>
      <protection hidden="1"/>
    </xf>
    <xf numFmtId="167" fontId="18" fillId="2" borderId="2" xfId="1" applyNumberFormat="1" applyFont="1" applyFill="1" applyBorder="1" applyAlignment="1" applyProtection="1">
      <alignment vertical="top" wrapText="1"/>
      <protection hidden="1"/>
    </xf>
    <xf numFmtId="0" fontId="35" fillId="2" borderId="3" xfId="0" applyFont="1" applyFill="1" applyBorder="1" applyAlignment="1">
      <alignment horizontal="left" vertical="top" wrapText="1"/>
    </xf>
    <xf numFmtId="168" fontId="35" fillId="2" borderId="2" xfId="0" applyNumberFormat="1" applyFont="1" applyFill="1" applyBorder="1" applyAlignment="1">
      <alignment vertical="top" wrapText="1"/>
    </xf>
    <xf numFmtId="169" fontId="35" fillId="2" borderId="2" xfId="0" applyNumberFormat="1" applyFont="1" applyFill="1" applyBorder="1" applyAlignment="1">
      <alignment vertical="top" wrapText="1"/>
    </xf>
    <xf numFmtId="167" fontId="35" fillId="2" borderId="2" xfId="0" applyNumberFormat="1" applyFont="1" applyFill="1" applyBorder="1" applyAlignment="1">
      <alignment vertical="top" wrapText="1"/>
    </xf>
    <xf numFmtId="170" fontId="38" fillId="2" borderId="3" xfId="0" applyNumberFormat="1" applyFont="1" applyFill="1" applyBorder="1" applyAlignment="1">
      <alignment horizontal="left" vertical="top" wrapText="1"/>
    </xf>
    <xf numFmtId="168" fontId="36" fillId="2" borderId="2" xfId="0" applyNumberFormat="1" applyFont="1" applyFill="1" applyBorder="1" applyAlignment="1">
      <alignment vertical="top" wrapText="1"/>
    </xf>
    <xf numFmtId="169" fontId="36" fillId="2" borderId="2" xfId="0" applyNumberFormat="1" applyFont="1" applyFill="1" applyBorder="1" applyAlignment="1">
      <alignment vertical="top" wrapText="1"/>
    </xf>
    <xf numFmtId="167" fontId="36" fillId="2" borderId="2" xfId="0" applyNumberFormat="1" applyFont="1" applyFill="1" applyBorder="1" applyAlignment="1">
      <alignment vertical="top" wrapText="1"/>
    </xf>
    <xf numFmtId="0" fontId="36" fillId="2" borderId="3" xfId="0" applyFont="1" applyFill="1" applyBorder="1" applyAlignment="1">
      <alignment horizontal="left" vertical="top" wrapText="1"/>
    </xf>
    <xf numFmtId="0" fontId="38" fillId="2" borderId="3" xfId="0" applyFont="1" applyFill="1" applyBorder="1" applyAlignment="1">
      <alignment horizontal="left" vertical="top"/>
    </xf>
    <xf numFmtId="0" fontId="37" fillId="2" borderId="3" xfId="0" applyFont="1" applyFill="1" applyBorder="1" applyAlignment="1">
      <alignment horizontal="left" vertical="top" wrapText="1"/>
    </xf>
    <xf numFmtId="4" fontId="35" fillId="2" borderId="2" xfId="0" applyNumberFormat="1" applyFont="1" applyFill="1" applyBorder="1" applyAlignment="1">
      <alignment vertical="top" wrapText="1"/>
    </xf>
    <xf numFmtId="4" fontId="18" fillId="2" borderId="2" xfId="1" applyNumberFormat="1" applyFont="1" applyFill="1" applyBorder="1" applyAlignment="1" applyProtection="1">
      <alignment vertical="top"/>
      <protection hidden="1"/>
    </xf>
    <xf numFmtId="168" fontId="18" fillId="2" borderId="2" xfId="1" applyNumberFormat="1" applyFont="1" applyFill="1" applyBorder="1" applyAlignment="1" applyProtection="1">
      <alignment vertical="top" wrapText="1"/>
      <protection hidden="1"/>
    </xf>
    <xf numFmtId="4" fontId="17" fillId="2" borderId="2" xfId="1" applyNumberFormat="1" applyFont="1" applyFill="1" applyBorder="1" applyAlignment="1" applyProtection="1">
      <alignment vertical="top"/>
      <protection hidden="1"/>
    </xf>
    <xf numFmtId="168" fontId="17" fillId="2" borderId="2" xfId="1" applyNumberFormat="1" applyFont="1" applyFill="1" applyBorder="1" applyAlignment="1" applyProtection="1">
      <alignment vertical="top" wrapText="1"/>
      <protection hidden="1"/>
    </xf>
    <xf numFmtId="169" fontId="34" fillId="2" borderId="2" xfId="0" applyNumberFormat="1" applyFont="1" applyFill="1" applyBorder="1" applyAlignment="1">
      <alignment horizontal="right" vertical="top" wrapText="1"/>
    </xf>
    <xf numFmtId="168" fontId="33" fillId="2" borderId="2" xfId="0" applyNumberFormat="1" applyFont="1" applyFill="1" applyBorder="1" applyAlignment="1">
      <alignment horizontal="right" vertical="top" wrapText="1"/>
    </xf>
    <xf numFmtId="169" fontId="33" fillId="2" borderId="2" xfId="0" applyNumberFormat="1" applyFont="1" applyFill="1" applyBorder="1" applyAlignment="1">
      <alignment horizontal="right" vertical="top" wrapText="1"/>
    </xf>
    <xf numFmtId="0" fontId="23" fillId="2" borderId="0" xfId="0" applyFont="1" applyFill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0" fontId="38" fillId="2" borderId="3" xfId="1" applyNumberFormat="1" applyFont="1" applyFill="1" applyBorder="1" applyAlignment="1" applyProtection="1">
      <alignment horizontal="left" vertical="top" wrapText="1"/>
      <protection hidden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49" fontId="17" fillId="2" borderId="3" xfId="1" applyNumberFormat="1" applyFont="1" applyFill="1" applyBorder="1" applyAlignment="1" applyProtection="1">
      <alignment horizontal="left" vertical="top" wrapText="1"/>
      <protection hidden="1"/>
    </xf>
    <xf numFmtId="49" fontId="38" fillId="2" borderId="3" xfId="1" applyNumberFormat="1" applyFont="1" applyFill="1" applyBorder="1" applyAlignment="1" applyProtection="1">
      <alignment horizontal="left" vertical="top" wrapText="1"/>
      <protection hidden="1"/>
    </xf>
    <xf numFmtId="4" fontId="18" fillId="2" borderId="2" xfId="1" applyNumberFormat="1" applyFont="1" applyFill="1" applyBorder="1" applyAlignment="1" applyProtection="1">
      <alignment horizontal="right" vertical="top"/>
      <protection hidden="1"/>
    </xf>
    <xf numFmtId="4" fontId="18" fillId="2" borderId="4" xfId="1" applyNumberFormat="1" applyFont="1" applyFill="1" applyBorder="1" applyAlignment="1" applyProtection="1">
      <alignment horizontal="right" vertical="top"/>
      <protection hidden="1"/>
    </xf>
    <xf numFmtId="167" fontId="38" fillId="2" borderId="3" xfId="1" applyNumberFormat="1" applyFont="1" applyFill="1" applyBorder="1" applyAlignment="1" applyProtection="1">
      <alignment horizontal="left" vertical="top" wrapText="1"/>
      <protection hidden="1"/>
    </xf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8" fillId="2" borderId="10" xfId="1" applyNumberFormat="1" applyFont="1" applyFill="1" applyBorder="1" applyAlignment="1" applyProtection="1">
      <alignment horizontal="right" vertical="top" wrapText="1"/>
      <protection hidden="1"/>
    </xf>
    <xf numFmtId="0" fontId="18" fillId="2" borderId="11" xfId="1" applyNumberFormat="1" applyFont="1" applyFill="1" applyBorder="1" applyAlignment="1" applyProtection="1">
      <alignment horizontal="right" vertical="top" wrapText="1"/>
      <protection hidden="1"/>
    </xf>
    <xf numFmtId="0" fontId="17" fillId="2" borderId="2" xfId="1" applyNumberFormat="1" applyFont="1" applyFill="1" applyBorder="1" applyAlignment="1" applyProtection="1">
      <alignment horizontal="center" wrapText="1"/>
      <protection hidden="1"/>
    </xf>
    <xf numFmtId="0" fontId="17" fillId="2" borderId="4" xfId="1" applyNumberFormat="1" applyFont="1" applyFill="1" applyBorder="1" applyAlignment="1" applyProtection="1">
      <alignment horizontal="center" wrapText="1"/>
      <protection hidden="1"/>
    </xf>
    <xf numFmtId="49" fontId="18" fillId="2" borderId="2" xfId="1" applyNumberFormat="1" applyFont="1" applyFill="1" applyBorder="1" applyAlignment="1" applyProtection="1">
      <alignment horizontal="right" vertical="top" wrapText="1"/>
      <protection hidden="1"/>
    </xf>
    <xf numFmtId="2" fontId="18" fillId="2" borderId="2" xfId="1" applyNumberFormat="1" applyFont="1" applyFill="1" applyBorder="1" applyAlignment="1" applyProtection="1">
      <alignment horizontal="right" vertical="top" wrapText="1"/>
      <protection hidden="1"/>
    </xf>
    <xf numFmtId="2" fontId="17" fillId="2" borderId="4" xfId="1" applyNumberFormat="1" applyFont="1" applyFill="1" applyBorder="1" applyAlignment="1" applyProtection="1">
      <alignment horizontal="right" vertical="top" wrapText="1"/>
      <protection hidden="1"/>
    </xf>
    <xf numFmtId="2" fontId="18" fillId="2" borderId="4" xfId="1" applyNumberFormat="1" applyFont="1" applyFill="1" applyBorder="1" applyAlignment="1" applyProtection="1">
      <alignment horizontal="right" vertical="top" wrapText="1"/>
      <protection hidden="1"/>
    </xf>
    <xf numFmtId="0" fontId="17" fillId="2" borderId="17" xfId="1" applyNumberFormat="1" applyFont="1" applyFill="1" applyBorder="1" applyAlignment="1" applyProtection="1">
      <alignment horizontal="left" vertical="top" wrapText="1"/>
      <protection hidden="1"/>
    </xf>
    <xf numFmtId="169" fontId="17" fillId="2" borderId="18" xfId="1" applyNumberFormat="1" applyFont="1" applyFill="1" applyBorder="1" applyAlignment="1" applyProtection="1">
      <alignment horizontal="right" vertical="top" wrapText="1"/>
      <protection hidden="1"/>
    </xf>
    <xf numFmtId="49" fontId="17" fillId="2" borderId="18" xfId="1" applyNumberFormat="1" applyFont="1" applyFill="1" applyBorder="1" applyAlignment="1" applyProtection="1">
      <alignment horizontal="right" vertical="top" wrapText="1"/>
      <protection hidden="1"/>
    </xf>
    <xf numFmtId="4" fontId="17" fillId="2" borderId="18" xfId="1" applyNumberFormat="1" applyFont="1" applyFill="1" applyBorder="1" applyAlignment="1" applyProtection="1">
      <alignment horizontal="right" vertical="top"/>
      <protection hidden="1"/>
    </xf>
    <xf numFmtId="0" fontId="17" fillId="2" borderId="15" xfId="1" applyNumberFormat="1" applyFont="1" applyFill="1" applyBorder="1" applyAlignment="1" applyProtection="1">
      <alignment horizontal="left" vertical="top" wrapText="1"/>
      <protection hidden="1"/>
    </xf>
    <xf numFmtId="169" fontId="17" fillId="2" borderId="8" xfId="1" applyNumberFormat="1" applyFont="1" applyFill="1" applyBorder="1" applyAlignment="1" applyProtection="1">
      <alignment horizontal="right" vertical="top" wrapText="1"/>
      <protection hidden="1"/>
    </xf>
    <xf numFmtId="49" fontId="17" fillId="2" borderId="8" xfId="1" applyNumberFormat="1" applyFont="1" applyFill="1" applyBorder="1" applyAlignment="1" applyProtection="1">
      <alignment horizontal="right" vertical="top" wrapText="1"/>
      <protection hidden="1"/>
    </xf>
    <xf numFmtId="2" fontId="17" fillId="2" borderId="8" xfId="1" applyNumberFormat="1" applyFont="1" applyFill="1" applyBorder="1" applyAlignment="1" applyProtection="1">
      <alignment horizontal="right" vertical="top" wrapText="1"/>
      <protection hidden="1"/>
    </xf>
    <xf numFmtId="2" fontId="17" fillId="2" borderId="16" xfId="1" applyNumberFormat="1" applyFont="1" applyFill="1" applyBorder="1" applyAlignment="1" applyProtection="1">
      <alignment horizontal="right" vertical="top" wrapText="1"/>
      <protection hidden="1"/>
    </xf>
    <xf numFmtId="0" fontId="17" fillId="2" borderId="14" xfId="1" applyNumberFormat="1" applyFont="1" applyFill="1" applyBorder="1" applyAlignment="1" applyProtection="1">
      <alignment horizontal="left" vertical="top" wrapText="1"/>
      <protection hidden="1"/>
    </xf>
    <xf numFmtId="49" fontId="17" fillId="2" borderId="5" xfId="1" applyNumberFormat="1" applyFont="1" applyFill="1" applyBorder="1" applyAlignment="1" applyProtection="1">
      <alignment horizontal="right" vertical="top" wrapText="1"/>
      <protection hidden="1"/>
    </xf>
    <xf numFmtId="2" fontId="17" fillId="2" borderId="5" xfId="1" applyNumberFormat="1" applyFont="1" applyFill="1" applyBorder="1" applyAlignment="1" applyProtection="1">
      <alignment horizontal="right" vertical="top" wrapText="1"/>
      <protection hidden="1"/>
    </xf>
    <xf numFmtId="2" fontId="17" fillId="2" borderId="7" xfId="1" applyNumberFormat="1" applyFont="1" applyFill="1" applyBorder="1" applyAlignment="1" applyProtection="1">
      <alignment horizontal="right" vertical="top" wrapText="1"/>
      <protection hidden="1"/>
    </xf>
    <xf numFmtId="169" fontId="17" fillId="2" borderId="6" xfId="1" applyNumberFormat="1" applyFont="1" applyFill="1" applyBorder="1" applyAlignment="1" applyProtection="1">
      <alignment horizontal="right" vertical="top" wrapText="1"/>
      <protection hidden="1"/>
    </xf>
    <xf numFmtId="49" fontId="17" fillId="2" borderId="6" xfId="1" applyNumberFormat="1" applyFont="1" applyFill="1" applyBorder="1" applyAlignment="1" applyProtection="1">
      <alignment horizontal="right" vertical="top" wrapText="1"/>
      <protection hidden="1"/>
    </xf>
    <xf numFmtId="4" fontId="17" fillId="2" borderId="6" xfId="1" applyNumberFormat="1" applyFont="1" applyFill="1" applyBorder="1" applyAlignment="1" applyProtection="1">
      <alignment horizontal="right" vertical="top"/>
      <protection hidden="1"/>
    </xf>
    <xf numFmtId="0" fontId="32" fillId="2" borderId="3" xfId="2" applyFont="1" applyFill="1" applyBorder="1" applyAlignment="1">
      <alignment horizontal="right" vertical="top" wrapText="1"/>
    </xf>
    <xf numFmtId="0" fontId="32" fillId="2" borderId="2" xfId="2" applyFont="1" applyFill="1" applyBorder="1" applyAlignment="1">
      <alignment horizontal="left" vertical="top" wrapText="1"/>
    </xf>
    <xf numFmtId="166" fontId="32" fillId="2" borderId="2" xfId="2" applyNumberFormat="1" applyFont="1" applyFill="1" applyBorder="1" applyAlignment="1">
      <alignment horizontal="right" vertical="top" wrapText="1"/>
    </xf>
    <xf numFmtId="49" fontId="19" fillId="2" borderId="12" xfId="2" applyNumberFormat="1" applyFont="1" applyFill="1" applyBorder="1" applyAlignment="1">
      <alignment horizontal="right" vertical="top" wrapText="1"/>
    </xf>
    <xf numFmtId="0" fontId="19" fillId="2" borderId="6" xfId="2" applyFont="1" applyFill="1" applyBorder="1" applyAlignment="1">
      <alignment horizontal="left" vertical="top" wrapText="1"/>
    </xf>
    <xf numFmtId="166" fontId="19" fillId="2" borderId="6" xfId="2" applyNumberFormat="1" applyFont="1" applyFill="1" applyBorder="1" applyAlignment="1">
      <alignment horizontal="right" vertical="top" wrapText="1"/>
    </xf>
    <xf numFmtId="166" fontId="19" fillId="2" borderId="13" xfId="2" applyNumberFormat="1" applyFont="1" applyFill="1" applyBorder="1" applyAlignment="1">
      <alignment horizontal="right" vertical="top" wrapText="1"/>
    </xf>
    <xf numFmtId="168" fontId="18" fillId="2" borderId="2" xfId="0" applyNumberFormat="1" applyFont="1" applyFill="1" applyBorder="1" applyAlignment="1">
      <alignment vertical="top" wrapText="1"/>
    </xf>
    <xf numFmtId="167" fontId="33" fillId="2" borderId="6" xfId="0" applyNumberFormat="1" applyFont="1" applyFill="1" applyBorder="1" applyAlignment="1">
      <alignment horizontal="right" vertical="top" wrapText="1"/>
    </xf>
    <xf numFmtId="169" fontId="17" fillId="2" borderId="5" xfId="1" applyNumberFormat="1" applyFont="1" applyFill="1" applyBorder="1" applyAlignment="1" applyProtection="1">
      <alignment horizontal="right" vertical="top" wrapText="1"/>
      <protection hidden="1"/>
    </xf>
    <xf numFmtId="0" fontId="16" fillId="0" borderId="0" xfId="0" applyFont="1" applyAlignment="1">
      <alignment horizontal="center" wrapText="1"/>
    </xf>
    <xf numFmtId="165" fontId="17" fillId="0" borderId="2" xfId="4" applyFont="1" applyBorder="1"/>
    <xf numFmtId="164" fontId="17" fillId="2" borderId="2" xfId="4" applyNumberFormat="1" applyFont="1" applyFill="1" applyBorder="1" applyAlignment="1"/>
    <xf numFmtId="0" fontId="13" fillId="0" borderId="0" xfId="0" applyFont="1" applyAlignment="1">
      <alignment horizontal="right" wrapText="1"/>
    </xf>
    <xf numFmtId="168" fontId="18" fillId="2" borderId="2" xfId="1" applyNumberFormat="1" applyFont="1" applyFill="1" applyBorder="1" applyAlignment="1" applyProtection="1">
      <alignment horizontal="right" vertical="top" wrapText="1"/>
      <protection hidden="1"/>
    </xf>
    <xf numFmtId="167" fontId="18" fillId="2" borderId="2" xfId="1" applyNumberFormat="1" applyFont="1" applyFill="1" applyBorder="1" applyAlignment="1" applyProtection="1">
      <alignment horizontal="right" vertical="top" wrapText="1"/>
      <protection hidden="1"/>
    </xf>
    <xf numFmtId="168" fontId="35" fillId="2" borderId="2" xfId="1" applyNumberFormat="1" applyFont="1" applyFill="1" applyBorder="1" applyAlignment="1" applyProtection="1">
      <alignment horizontal="right" vertical="top" wrapText="1"/>
      <protection hidden="1"/>
    </xf>
    <xf numFmtId="171" fontId="17" fillId="2" borderId="4" xfId="2" applyNumberFormat="1" applyFont="1" applyFill="1" applyBorder="1" applyAlignment="1" applyProtection="1">
      <alignment horizontal="right" vertical="top"/>
      <protection hidden="1"/>
    </xf>
    <xf numFmtId="0" fontId="18" fillId="2" borderId="8" xfId="1" applyNumberFormat="1" applyFont="1" applyFill="1" applyBorder="1" applyAlignment="1" applyProtection="1">
      <alignment horizontal="center" vertical="top" wrapText="1"/>
      <protection hidden="1"/>
    </xf>
    <xf numFmtId="0" fontId="18" fillId="2" borderId="16" xfId="1" applyNumberFormat="1" applyFont="1" applyFill="1" applyBorder="1" applyAlignment="1" applyProtection="1">
      <alignment horizontal="center" vertical="top" wrapText="1"/>
      <protection hidden="1"/>
    </xf>
    <xf numFmtId="4" fontId="18" fillId="2" borderId="2" xfId="1" applyNumberFormat="1" applyFont="1" applyFill="1" applyBorder="1" applyAlignment="1" applyProtection="1">
      <alignment horizontal="right" vertical="top" wrapText="1"/>
      <protection hidden="1"/>
    </xf>
    <xf numFmtId="4" fontId="17" fillId="2" borderId="2" xfId="1" applyNumberFormat="1" applyFont="1" applyFill="1" applyBorder="1" applyAlignment="1" applyProtection="1">
      <alignment horizontal="right" vertical="top" wrapText="1"/>
      <protection hidden="1"/>
    </xf>
    <xf numFmtId="4" fontId="17" fillId="2" borderId="4" xfId="1" applyNumberFormat="1" applyFont="1" applyFill="1" applyBorder="1" applyAlignment="1" applyProtection="1">
      <alignment horizontal="right" vertical="top" wrapText="1"/>
      <protection hidden="1"/>
    </xf>
    <xf numFmtId="4" fontId="5" fillId="2" borderId="2" xfId="1" applyNumberFormat="1" applyFont="1" applyFill="1" applyBorder="1" applyAlignment="1" applyProtection="1">
      <alignment horizontal="right" vertical="top" wrapText="1"/>
      <protection hidden="1"/>
    </xf>
    <xf numFmtId="0" fontId="17" fillId="2" borderId="3" xfId="2" applyNumberFormat="1" applyFont="1" applyFill="1" applyBorder="1" applyAlignment="1" applyProtection="1">
      <alignment horizontal="left" vertical="top" wrapText="1"/>
      <protection hidden="1"/>
    </xf>
    <xf numFmtId="0" fontId="18" fillId="2" borderId="6" xfId="1" applyNumberFormat="1" applyFont="1" applyFill="1" applyBorder="1" applyAlignment="1" applyProtection="1">
      <alignment horizontal="right" vertical="top" wrapText="1"/>
      <protection hidden="1"/>
    </xf>
    <xf numFmtId="0" fontId="17" fillId="2" borderId="6" xfId="1" applyNumberFormat="1" applyFont="1" applyFill="1" applyBorder="1" applyAlignment="1" applyProtection="1">
      <alignment horizontal="right" vertical="top" wrapText="1"/>
      <protection hidden="1"/>
    </xf>
    <xf numFmtId="4" fontId="18" fillId="2" borderId="6" xfId="1" applyNumberFormat="1" applyFont="1" applyFill="1" applyBorder="1" applyAlignment="1" applyProtection="1">
      <alignment horizontal="right" vertical="top"/>
      <protection hidden="1"/>
    </xf>
    <xf numFmtId="0" fontId="18" fillId="2" borderId="19" xfId="1" applyNumberFormat="1" applyFont="1" applyFill="1" applyBorder="1" applyAlignment="1" applyProtection="1">
      <alignment horizontal="center" vertical="justify"/>
      <protection hidden="1"/>
    </xf>
    <xf numFmtId="0" fontId="18" fillId="2" borderId="20" xfId="1" applyNumberFormat="1" applyFont="1" applyFill="1" applyBorder="1" applyAlignment="1" applyProtection="1">
      <alignment horizontal="center" vertical="top" wrapText="1"/>
      <protection hidden="1"/>
    </xf>
    <xf numFmtId="0" fontId="18" fillId="2" borderId="21" xfId="1" applyNumberFormat="1" applyFont="1" applyFill="1" applyBorder="1" applyAlignment="1" applyProtection="1">
      <alignment horizontal="center" vertical="top" wrapText="1"/>
      <protection hidden="1"/>
    </xf>
    <xf numFmtId="0" fontId="17" fillId="2" borderId="2" xfId="1" applyFont="1" applyFill="1" applyBorder="1" applyAlignment="1" applyProtection="1">
      <alignment horizontal="left" vertical="top" wrapText="1"/>
      <protection hidden="1"/>
    </xf>
    <xf numFmtId="0" fontId="18" fillId="2" borderId="2" xfId="1" applyNumberFormat="1" applyFont="1" applyFill="1" applyBorder="1" applyAlignment="1" applyProtection="1">
      <alignment horizontal="left" vertical="justify"/>
      <protection hidden="1"/>
    </xf>
    <xf numFmtId="4" fontId="5" fillId="2" borderId="0" xfId="1" applyNumberFormat="1" applyFont="1" applyFill="1"/>
    <xf numFmtId="0" fontId="18" fillId="2" borderId="14" xfId="0" applyFont="1" applyFill="1" applyBorder="1" applyAlignment="1">
      <alignment horizontal="left" vertical="center" wrapText="1"/>
    </xf>
    <xf numFmtId="4" fontId="18" fillId="2" borderId="5" xfId="0" applyNumberFormat="1" applyFont="1" applyFill="1" applyBorder="1" applyAlignment="1">
      <alignment horizontal="center" vertical="top" wrapText="1"/>
    </xf>
    <xf numFmtId="0" fontId="1" fillId="0" borderId="0" xfId="0" applyFont="1"/>
    <xf numFmtId="173" fontId="2" fillId="2" borderId="0" xfId="1" applyNumberFormat="1" applyFont="1" applyFill="1"/>
    <xf numFmtId="4" fontId="2" fillId="2" borderId="0" xfId="1" applyNumberFormat="1" applyFont="1" applyFill="1" applyAlignment="1">
      <alignment wrapText="1"/>
    </xf>
    <xf numFmtId="4" fontId="11" fillId="2" borderId="6" xfId="0" applyNumberFormat="1" applyFont="1" applyFill="1" applyBorder="1" applyAlignment="1">
      <alignment horizontal="right" wrapText="1"/>
    </xf>
    <xf numFmtId="4" fontId="36" fillId="2" borderId="2" xfId="0" applyNumberFormat="1" applyFont="1" applyFill="1" applyBorder="1" applyAlignment="1">
      <alignment vertical="top" wrapText="1"/>
    </xf>
    <xf numFmtId="164" fontId="24" fillId="2" borderId="2" xfId="4" applyNumberFormat="1" applyFont="1" applyFill="1" applyBorder="1" applyAlignment="1">
      <alignment horizontal="center" vertical="center" wrapText="1"/>
    </xf>
    <xf numFmtId="166" fontId="19" fillId="2" borderId="22" xfId="2" applyNumberFormat="1" applyFont="1" applyFill="1" applyBorder="1" applyAlignment="1">
      <alignment horizontal="right" vertical="top" wrapText="1"/>
    </xf>
    <xf numFmtId="49" fontId="19" fillId="2" borderId="2" xfId="2" applyNumberFormat="1" applyFont="1" applyFill="1" applyBorder="1" applyAlignment="1">
      <alignment horizontal="left" vertical="top" wrapText="1"/>
    </xf>
    <xf numFmtId="4" fontId="17" fillId="2" borderId="23" xfId="1" applyNumberFormat="1" applyFont="1" applyFill="1" applyBorder="1" applyAlignment="1" applyProtection="1">
      <alignment horizontal="right" vertical="top"/>
      <protection hidden="1"/>
    </xf>
    <xf numFmtId="4" fontId="34" fillId="2" borderId="18" xfId="0" applyNumberFormat="1" applyFont="1" applyFill="1" applyBorder="1" applyAlignment="1">
      <alignment vertical="top" wrapText="1"/>
    </xf>
    <xf numFmtId="0" fontId="18" fillId="2" borderId="3" xfId="1" applyNumberFormat="1" applyFont="1" applyFill="1" applyBorder="1" applyAlignment="1" applyProtection="1">
      <alignment horizontal="left" vertical="top" wrapText="1"/>
      <protection hidden="1"/>
    </xf>
    <xf numFmtId="49" fontId="18" fillId="2" borderId="18" xfId="1" applyNumberFormat="1" applyFont="1" applyFill="1" applyBorder="1" applyAlignment="1" applyProtection="1">
      <alignment horizontal="right" vertical="top" wrapText="1"/>
      <protection hidden="1"/>
    </xf>
    <xf numFmtId="172" fontId="25" fillId="2" borderId="2" xfId="4" applyNumberFormat="1" applyFont="1" applyFill="1" applyBorder="1" applyAlignment="1">
      <alignment horizontal="center" vertical="center"/>
    </xf>
    <xf numFmtId="4" fontId="17" fillId="2" borderId="22" xfId="1" applyNumberFormat="1" applyFont="1" applyFill="1" applyBorder="1" applyAlignment="1" applyProtection="1">
      <alignment horizontal="right" vertical="top"/>
      <protection hidden="1"/>
    </xf>
    <xf numFmtId="0" fontId="17" fillId="2" borderId="2" xfId="5" applyNumberFormat="1" applyFont="1" applyFill="1" applyBorder="1" applyAlignment="1" applyProtection="1">
      <alignment horizontal="left" vertical="top" wrapText="1"/>
      <protection hidden="1"/>
    </xf>
    <xf numFmtId="167" fontId="17" fillId="2" borderId="2" xfId="5" applyNumberFormat="1" applyFont="1" applyFill="1" applyBorder="1" applyAlignment="1" applyProtection="1">
      <alignment vertical="top" wrapText="1"/>
      <protection hidden="1"/>
    </xf>
    <xf numFmtId="168" fontId="17" fillId="2" borderId="2" xfId="5" applyNumberFormat="1" applyFont="1" applyFill="1" applyBorder="1" applyAlignment="1" applyProtection="1">
      <alignment vertical="top" wrapText="1"/>
      <protection hidden="1"/>
    </xf>
    <xf numFmtId="169" fontId="17" fillId="2" borderId="2" xfId="5" applyNumberFormat="1" applyFont="1" applyFill="1" applyBorder="1" applyAlignment="1" applyProtection="1">
      <alignment horizontal="right" vertical="top" wrapText="1"/>
      <protection hidden="1"/>
    </xf>
    <xf numFmtId="167" fontId="17" fillId="2" borderId="2" xfId="5" applyNumberFormat="1" applyFont="1" applyFill="1" applyBorder="1" applyAlignment="1" applyProtection="1">
      <alignment horizontal="right" vertical="top" wrapText="1"/>
      <protection hidden="1"/>
    </xf>
    <xf numFmtId="4" fontId="17" fillId="3" borderId="2" xfId="1" applyNumberFormat="1" applyFont="1" applyFill="1" applyBorder="1" applyAlignment="1" applyProtection="1">
      <alignment horizontal="right" vertical="top" wrapText="1"/>
      <protection hidden="1"/>
    </xf>
    <xf numFmtId="171" fontId="17" fillId="3" borderId="2" xfId="2" applyNumberFormat="1" applyFont="1" applyFill="1" applyBorder="1" applyAlignment="1" applyProtection="1">
      <alignment horizontal="right" vertical="top"/>
      <protection hidden="1"/>
    </xf>
    <xf numFmtId="4" fontId="17" fillId="3" borderId="2" xfId="1" applyNumberFormat="1" applyFont="1" applyFill="1" applyBorder="1" applyAlignment="1" applyProtection="1">
      <alignment horizontal="right" vertical="top"/>
      <protection hidden="1"/>
    </xf>
    <xf numFmtId="4" fontId="17" fillId="3" borderId="18" xfId="1" applyNumberFormat="1" applyFont="1" applyFill="1" applyBorder="1" applyAlignment="1" applyProtection="1">
      <alignment horizontal="right" vertical="top"/>
      <protection hidden="1"/>
    </xf>
    <xf numFmtId="0" fontId="17" fillId="2" borderId="2" xfId="5" applyNumberFormat="1" applyFont="1" applyFill="1" applyBorder="1" applyAlignment="1" applyProtection="1">
      <alignment vertical="top" wrapText="1"/>
      <protection hidden="1"/>
    </xf>
    <xf numFmtId="168" fontId="17" fillId="2" borderId="2" xfId="5" applyNumberFormat="1" applyFont="1" applyFill="1" applyBorder="1" applyAlignment="1" applyProtection="1">
      <alignment horizontal="right" vertical="top" wrapText="1"/>
      <protection hidden="1"/>
    </xf>
    <xf numFmtId="167" fontId="18" fillId="2" borderId="2" xfId="5" applyNumberFormat="1" applyFont="1" applyFill="1" applyBorder="1" applyAlignment="1" applyProtection="1">
      <alignment horizontal="left" vertical="top" wrapText="1"/>
      <protection hidden="1"/>
    </xf>
    <xf numFmtId="169" fontId="18" fillId="2" borderId="2" xfId="5" applyNumberFormat="1" applyFont="1" applyFill="1" applyBorder="1" applyAlignment="1" applyProtection="1">
      <alignment horizontal="right" vertical="top" wrapText="1"/>
      <protection hidden="1"/>
    </xf>
    <xf numFmtId="168" fontId="18" fillId="2" borderId="2" xfId="5" applyNumberFormat="1" applyFont="1" applyFill="1" applyBorder="1" applyAlignment="1" applyProtection="1">
      <alignment horizontal="right" vertical="top" wrapText="1"/>
      <protection hidden="1"/>
    </xf>
    <xf numFmtId="167" fontId="18" fillId="2" borderId="2" xfId="5" applyNumberFormat="1" applyFont="1" applyFill="1" applyBorder="1" applyAlignment="1" applyProtection="1">
      <alignment horizontal="right" vertical="top" wrapText="1"/>
      <protection hidden="1"/>
    </xf>
    <xf numFmtId="0" fontId="18" fillId="2" borderId="2" xfId="5" applyNumberFormat="1" applyFont="1" applyFill="1" applyBorder="1" applyAlignment="1" applyProtection="1">
      <alignment vertical="top" wrapText="1"/>
      <protection hidden="1"/>
    </xf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28" fillId="2" borderId="0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D5F4FF"/>
      <color rgb="FFAFEAFF"/>
      <color rgb="FF9CC3E6"/>
      <color rgb="FF7DFFB8"/>
      <color rgb="FFFFFFDD"/>
      <color rgb="FFE0C1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35"/>
  <sheetViews>
    <sheetView tabSelected="1" topLeftCell="B1" zoomScale="85" zoomScaleNormal="85" workbookViewId="0">
      <selection activeCell="C10" sqref="C10"/>
    </sheetView>
  </sheetViews>
  <sheetFormatPr defaultColWidth="9.140625" defaultRowHeight="12.75" x14ac:dyDescent="0.2"/>
  <cols>
    <col min="1" max="1" width="35.28515625" style="103" customWidth="1"/>
    <col min="2" max="2" width="59.42578125" style="103" customWidth="1"/>
    <col min="3" max="3" width="16.42578125" style="103" customWidth="1"/>
    <col min="4" max="4" width="17" style="103" customWidth="1"/>
    <col min="5" max="5" width="15.85546875" style="103" customWidth="1"/>
    <col min="6" max="16384" width="9.140625" style="103"/>
  </cols>
  <sheetData>
    <row r="1" spans="1:5" ht="18.75" x14ac:dyDescent="0.3">
      <c r="C1" s="104"/>
      <c r="D1" s="104"/>
      <c r="E1" s="105" t="s">
        <v>67</v>
      </c>
    </row>
    <row r="2" spans="1:5" ht="18.75" x14ac:dyDescent="0.3">
      <c r="C2" s="104"/>
      <c r="D2" s="104"/>
      <c r="E2" s="105" t="s">
        <v>312</v>
      </c>
    </row>
    <row r="3" spans="1:5" ht="18.75" x14ac:dyDescent="0.3">
      <c r="C3" s="104"/>
      <c r="D3" s="104"/>
      <c r="E3" s="105" t="s">
        <v>201</v>
      </c>
    </row>
    <row r="4" spans="1:5" ht="18.75" x14ac:dyDescent="0.3">
      <c r="C4" s="104"/>
      <c r="D4" s="104"/>
      <c r="E4" s="105" t="s">
        <v>381</v>
      </c>
    </row>
    <row r="6" spans="1:5" ht="18.75" x14ac:dyDescent="0.3">
      <c r="A6" s="316" t="s">
        <v>360</v>
      </c>
      <c r="B6" s="317"/>
      <c r="C6" s="317"/>
      <c r="D6" s="317"/>
      <c r="E6" s="317"/>
    </row>
    <row r="7" spans="1:5" ht="18.75" x14ac:dyDescent="0.3">
      <c r="A7" s="318" t="s">
        <v>345</v>
      </c>
      <c r="B7" s="318"/>
      <c r="C7" s="318"/>
      <c r="D7" s="318"/>
      <c r="E7" s="318"/>
    </row>
    <row r="8" spans="1:5" ht="15.75" x14ac:dyDescent="0.25">
      <c r="A8" s="106"/>
      <c r="B8" s="107"/>
      <c r="C8" s="107"/>
      <c r="D8" s="107"/>
      <c r="E8" s="108" t="s">
        <v>55</v>
      </c>
    </row>
    <row r="9" spans="1:5" ht="16.5" thickBot="1" x14ac:dyDescent="0.3">
      <c r="A9" s="106"/>
      <c r="B9" s="107"/>
      <c r="C9" s="107"/>
      <c r="D9" s="107"/>
      <c r="E9" s="107"/>
    </row>
    <row r="10" spans="1:5" ht="94.5" x14ac:dyDescent="0.2">
      <c r="A10" s="109" t="s">
        <v>68</v>
      </c>
      <c r="B10" s="110" t="s">
        <v>69</v>
      </c>
      <c r="C10" s="110" t="s">
        <v>183</v>
      </c>
      <c r="D10" s="110" t="s">
        <v>202</v>
      </c>
      <c r="E10" s="111" t="s">
        <v>336</v>
      </c>
    </row>
    <row r="11" spans="1:5" ht="31.5" x14ac:dyDescent="0.25">
      <c r="A11" s="112" t="s">
        <v>238</v>
      </c>
      <c r="B11" s="113" t="s">
        <v>248</v>
      </c>
      <c r="C11" s="46">
        <f>C12</f>
        <v>340650.05000000168</v>
      </c>
      <c r="D11" s="46">
        <f>D12</f>
        <v>0</v>
      </c>
      <c r="E11" s="52">
        <f>E12</f>
        <v>0</v>
      </c>
    </row>
    <row r="12" spans="1:5" ht="31.5" x14ac:dyDescent="0.25">
      <c r="A12" s="112" t="s">
        <v>239</v>
      </c>
      <c r="B12" s="113" t="s">
        <v>289</v>
      </c>
      <c r="C12" s="46">
        <f>C13+C19</f>
        <v>340650.05000000168</v>
      </c>
      <c r="D12" s="46">
        <f>D13+D19</f>
        <v>0</v>
      </c>
      <c r="E12" s="52">
        <f>E13+E19</f>
        <v>0</v>
      </c>
    </row>
    <row r="13" spans="1:5" ht="15.75" x14ac:dyDescent="0.25">
      <c r="A13" s="112" t="s">
        <v>240</v>
      </c>
      <c r="B13" s="113" t="s">
        <v>70</v>
      </c>
      <c r="C13" s="46">
        <f>C14</f>
        <v>-8236060.8899999997</v>
      </c>
      <c r="D13" s="46">
        <f t="shared" ref="C13:E15" si="0">D14</f>
        <v>-5820100</v>
      </c>
      <c r="E13" s="52">
        <f t="shared" si="0"/>
        <v>-5970300</v>
      </c>
    </row>
    <row r="14" spans="1:5" ht="15.75" x14ac:dyDescent="0.25">
      <c r="A14" s="112" t="s">
        <v>241</v>
      </c>
      <c r="B14" s="113" t="s">
        <v>71</v>
      </c>
      <c r="C14" s="46">
        <f t="shared" si="0"/>
        <v>-8236060.8899999997</v>
      </c>
      <c r="D14" s="46">
        <f t="shared" si="0"/>
        <v>-5820100</v>
      </c>
      <c r="E14" s="52">
        <f t="shared" si="0"/>
        <v>-5970300</v>
      </c>
    </row>
    <row r="15" spans="1:5" ht="31.5" x14ac:dyDescent="0.25">
      <c r="A15" s="112" t="s">
        <v>242</v>
      </c>
      <c r="B15" s="113" t="s">
        <v>249</v>
      </c>
      <c r="C15" s="46">
        <f t="shared" si="0"/>
        <v>-8236060.8899999997</v>
      </c>
      <c r="D15" s="46">
        <f t="shared" si="0"/>
        <v>-5820100</v>
      </c>
      <c r="E15" s="52">
        <f t="shared" si="0"/>
        <v>-5970300</v>
      </c>
    </row>
    <row r="16" spans="1:5" ht="31.5" x14ac:dyDescent="0.25">
      <c r="A16" s="112" t="s">
        <v>243</v>
      </c>
      <c r="B16" s="113" t="s">
        <v>190</v>
      </c>
      <c r="C16" s="46">
        <f>-'Пр 2.'!C10</f>
        <v>-8236060.8899999997</v>
      </c>
      <c r="D16" s="46">
        <f>-'Пр 2.'!D10</f>
        <v>-5820100</v>
      </c>
      <c r="E16" s="46">
        <f>-'Пр 2.'!E10</f>
        <v>-5970300</v>
      </c>
    </row>
    <row r="17" spans="1:5" ht="15.75" x14ac:dyDescent="0.25">
      <c r="A17" s="112" t="s">
        <v>244</v>
      </c>
      <c r="B17" s="113" t="s">
        <v>72</v>
      </c>
      <c r="C17" s="46">
        <f t="shared" ref="C17:E19" si="1">C18</f>
        <v>8576710.9400000013</v>
      </c>
      <c r="D17" s="46">
        <f t="shared" si="1"/>
        <v>5820100</v>
      </c>
      <c r="E17" s="52">
        <f>E18</f>
        <v>5970300</v>
      </c>
    </row>
    <row r="18" spans="1:5" ht="15.75" x14ac:dyDescent="0.25">
      <c r="A18" s="112" t="s">
        <v>245</v>
      </c>
      <c r="B18" s="113" t="s">
        <v>73</v>
      </c>
      <c r="C18" s="46">
        <f t="shared" si="1"/>
        <v>8576710.9400000013</v>
      </c>
      <c r="D18" s="46">
        <f t="shared" si="1"/>
        <v>5820100</v>
      </c>
      <c r="E18" s="52">
        <f t="shared" si="1"/>
        <v>5970300</v>
      </c>
    </row>
    <row r="19" spans="1:5" ht="31.5" x14ac:dyDescent="0.25">
      <c r="A19" s="112" t="s">
        <v>246</v>
      </c>
      <c r="B19" s="113" t="s">
        <v>250</v>
      </c>
      <c r="C19" s="47">
        <f t="shared" si="1"/>
        <v>8576710.9400000013</v>
      </c>
      <c r="D19" s="47">
        <f t="shared" si="1"/>
        <v>5820100</v>
      </c>
      <c r="E19" s="53">
        <f t="shared" si="1"/>
        <v>5970300</v>
      </c>
    </row>
    <row r="20" spans="1:5" ht="31.5" x14ac:dyDescent="0.25">
      <c r="A20" s="112" t="s">
        <v>247</v>
      </c>
      <c r="B20" s="113" t="s">
        <v>191</v>
      </c>
      <c r="C20" s="47">
        <f>'пр 4'!G10</f>
        <v>8576710.9400000013</v>
      </c>
      <c r="D20" s="47">
        <f>'пр 4'!H10</f>
        <v>5820100</v>
      </c>
      <c r="E20" s="47">
        <f>'пр 4'!I10</f>
        <v>5970300</v>
      </c>
    </row>
    <row r="21" spans="1:5" ht="16.5" thickBot="1" x14ac:dyDescent="0.3">
      <c r="A21" s="114" t="s">
        <v>134</v>
      </c>
      <c r="B21" s="115" t="s">
        <v>115</v>
      </c>
      <c r="C21" s="289">
        <f>C11</f>
        <v>340650.05000000168</v>
      </c>
      <c r="D21" s="54">
        <v>0</v>
      </c>
      <c r="E21" s="55">
        <v>0</v>
      </c>
    </row>
    <row r="22" spans="1:5" ht="18.75" x14ac:dyDescent="0.3">
      <c r="A22" s="116"/>
      <c r="B22" s="117"/>
      <c r="C22" s="118"/>
      <c r="D22" s="118"/>
      <c r="E22" s="119"/>
    </row>
    <row r="23" spans="1:5" ht="18.75" x14ac:dyDescent="0.3">
      <c r="A23" s="116"/>
      <c r="B23" s="117"/>
      <c r="C23" s="118"/>
      <c r="D23" s="118"/>
      <c r="E23" s="119"/>
    </row>
    <row r="24" spans="1:5" x14ac:dyDescent="0.2">
      <c r="C24" s="120"/>
      <c r="D24" s="120"/>
      <c r="E24" s="120"/>
    </row>
    <row r="25" spans="1:5" x14ac:dyDescent="0.2">
      <c r="C25" s="120"/>
      <c r="D25" s="120"/>
      <c r="E25" s="120"/>
    </row>
    <row r="26" spans="1:5" x14ac:dyDescent="0.2">
      <c r="C26" s="120"/>
      <c r="D26" s="120"/>
      <c r="E26" s="120"/>
    </row>
    <row r="27" spans="1:5" x14ac:dyDescent="0.2">
      <c r="C27" s="120"/>
      <c r="D27" s="120"/>
      <c r="E27" s="120"/>
    </row>
    <row r="28" spans="1:5" x14ac:dyDescent="0.2">
      <c r="C28" s="120"/>
      <c r="D28" s="120"/>
      <c r="E28" s="120"/>
    </row>
    <row r="29" spans="1:5" x14ac:dyDescent="0.2">
      <c r="C29" s="120"/>
      <c r="D29" s="120"/>
      <c r="E29" s="120"/>
    </row>
    <row r="30" spans="1:5" x14ac:dyDescent="0.2">
      <c r="C30" s="120"/>
      <c r="D30" s="120"/>
      <c r="E30" s="120"/>
    </row>
    <row r="31" spans="1:5" x14ac:dyDescent="0.2">
      <c r="C31" s="120"/>
      <c r="D31" s="120"/>
      <c r="E31" s="120"/>
    </row>
    <row r="32" spans="1:5" x14ac:dyDescent="0.2">
      <c r="C32" s="120"/>
      <c r="D32" s="120"/>
      <c r="E32" s="120"/>
    </row>
    <row r="33" spans="3:5" x14ac:dyDescent="0.2">
      <c r="C33" s="120"/>
      <c r="D33" s="120"/>
      <c r="E33" s="120"/>
    </row>
    <row r="34" spans="3:5" x14ac:dyDescent="0.2">
      <c r="C34" s="120"/>
      <c r="D34" s="120"/>
      <c r="E34" s="120"/>
    </row>
    <row r="35" spans="3:5" x14ac:dyDescent="0.2">
      <c r="C35" s="120"/>
      <c r="D35" s="120"/>
      <c r="E35" s="120"/>
    </row>
  </sheetData>
  <mergeCells count="2"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E14" sqref="E14"/>
    </sheetView>
  </sheetViews>
  <sheetFormatPr defaultRowHeight="12.75" x14ac:dyDescent="0.2"/>
  <cols>
    <col min="1" max="1" width="10.42578125" customWidth="1"/>
    <col min="2" max="2" width="25.85546875" customWidth="1"/>
    <col min="3" max="3" width="16.140625" customWidth="1"/>
    <col min="4" max="4" width="16.28515625" customWidth="1"/>
    <col min="5" max="5" width="19.5703125" customWidth="1"/>
  </cols>
  <sheetData>
    <row r="1" spans="1:7" ht="15.75" x14ac:dyDescent="0.25">
      <c r="C1" s="8"/>
      <c r="D1" s="81"/>
      <c r="E1" s="81"/>
      <c r="F1" s="81" t="s">
        <v>311</v>
      </c>
    </row>
    <row r="2" spans="1:7" ht="15.75" x14ac:dyDescent="0.25">
      <c r="C2" s="8"/>
      <c r="D2" s="81"/>
      <c r="E2" s="81"/>
      <c r="F2" s="105" t="s">
        <v>312</v>
      </c>
    </row>
    <row r="3" spans="1:7" ht="15.75" x14ac:dyDescent="0.25">
      <c r="C3" s="8"/>
      <c r="D3" s="81"/>
      <c r="E3" s="81"/>
      <c r="F3" s="81" t="s">
        <v>201</v>
      </c>
    </row>
    <row r="4" spans="1:7" ht="15" x14ac:dyDescent="0.2">
      <c r="B4" s="326"/>
      <c r="C4" s="326"/>
      <c r="D4" s="81"/>
      <c r="E4" s="81"/>
      <c r="F4" s="81" t="str">
        <f>'пр 1'!E4</f>
        <v>от 24.12.2024 № 182</v>
      </c>
    </row>
    <row r="5" spans="1:7" x14ac:dyDescent="0.2">
      <c r="B5" s="326"/>
      <c r="C5" s="326"/>
    </row>
    <row r="6" spans="1:7" ht="99.75" customHeight="1" x14ac:dyDescent="0.3">
      <c r="A6" s="327" t="s">
        <v>349</v>
      </c>
      <c r="B6" s="327"/>
      <c r="C6" s="327"/>
      <c r="D6" s="327"/>
      <c r="E6" s="327"/>
      <c r="F6" s="327"/>
      <c r="G6" t="s">
        <v>78</v>
      </c>
    </row>
    <row r="7" spans="1:7" ht="20.25" x14ac:dyDescent="0.3">
      <c r="A7" s="6"/>
      <c r="B7" s="6"/>
      <c r="C7" s="6"/>
    </row>
    <row r="8" spans="1:7" ht="20.25" x14ac:dyDescent="0.3">
      <c r="A8" s="6"/>
      <c r="B8" s="6"/>
      <c r="E8" s="330" t="s">
        <v>143</v>
      </c>
      <c r="F8" s="330"/>
    </row>
    <row r="9" spans="1:7" ht="20.25" x14ac:dyDescent="0.3">
      <c r="A9" s="6"/>
      <c r="B9" s="6"/>
      <c r="E9" s="9"/>
    </row>
    <row r="10" spans="1:7" ht="136.15" customHeight="1" x14ac:dyDescent="0.3">
      <c r="A10" s="327" t="s">
        <v>354</v>
      </c>
      <c r="B10" s="327"/>
      <c r="C10" s="327"/>
      <c r="D10" s="327"/>
      <c r="E10" s="327"/>
      <c r="F10" s="327"/>
    </row>
    <row r="11" spans="1:7" ht="20.25" x14ac:dyDescent="0.3">
      <c r="A11" s="6"/>
      <c r="B11" s="6"/>
      <c r="C11" s="6"/>
      <c r="D11" s="6"/>
      <c r="E11" s="10" t="s">
        <v>55</v>
      </c>
    </row>
    <row r="12" spans="1:7" ht="15" x14ac:dyDescent="0.2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7" ht="15" x14ac:dyDescent="0.25">
      <c r="A13" s="29" t="s">
        <v>76</v>
      </c>
      <c r="B13" s="30" t="s">
        <v>182</v>
      </c>
      <c r="C13" s="31">
        <v>302476</v>
      </c>
      <c r="D13" s="31">
        <v>302476</v>
      </c>
      <c r="E13" s="31">
        <v>302476</v>
      </c>
    </row>
    <row r="14" spans="1:7" ht="15" x14ac:dyDescent="0.25">
      <c r="A14" s="50" t="s">
        <v>134</v>
      </c>
      <c r="B14" s="32" t="s">
        <v>133</v>
      </c>
      <c r="C14" s="31">
        <f>C13</f>
        <v>302476</v>
      </c>
      <c r="D14" s="31">
        <f t="shared" ref="D14:E14" si="0">D13</f>
        <v>302476</v>
      </c>
      <c r="E14" s="31">
        <f t="shared" si="0"/>
        <v>302476</v>
      </c>
    </row>
  </sheetData>
  <mergeCells count="5">
    <mergeCell ref="A10:F10"/>
    <mergeCell ref="B4:C4"/>
    <mergeCell ref="B5:C5"/>
    <mergeCell ref="E8:F8"/>
    <mergeCell ref="A6:F6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42"/>
  <sheetViews>
    <sheetView zoomScale="85" zoomScaleNormal="85" workbookViewId="0">
      <selection activeCell="C10" sqref="C10"/>
    </sheetView>
  </sheetViews>
  <sheetFormatPr defaultRowHeight="12.75" x14ac:dyDescent="0.2"/>
  <cols>
    <col min="1" max="1" width="6.85546875" customWidth="1"/>
    <col min="2" max="2" width="70.7109375" customWidth="1"/>
    <col min="3" max="3" width="21.28515625" customWidth="1"/>
  </cols>
  <sheetData>
    <row r="1" spans="1:3" ht="18.75" x14ac:dyDescent="0.2">
      <c r="A1" s="11"/>
      <c r="B1" s="81"/>
      <c r="C1" s="81" t="s">
        <v>311</v>
      </c>
    </row>
    <row r="2" spans="1:3" ht="18.75" x14ac:dyDescent="0.2">
      <c r="A2" s="11"/>
      <c r="B2" s="81"/>
      <c r="C2" s="105" t="s">
        <v>312</v>
      </c>
    </row>
    <row r="3" spans="1:3" ht="18.75" x14ac:dyDescent="0.2">
      <c r="A3" s="11"/>
      <c r="B3" s="81"/>
      <c r="C3" s="81" t="s">
        <v>201</v>
      </c>
    </row>
    <row r="4" spans="1:3" ht="18.75" x14ac:dyDescent="0.2">
      <c r="A4" s="12"/>
      <c r="B4" s="81"/>
      <c r="C4" s="81" t="str">
        <f>'пр 1'!E4</f>
        <v>от 24.12.2024 № 182</v>
      </c>
    </row>
    <row r="5" spans="1:3" ht="18.75" x14ac:dyDescent="0.2">
      <c r="A5" s="12"/>
      <c r="B5" s="12"/>
      <c r="C5" s="2"/>
    </row>
    <row r="6" spans="1:3" ht="37.5" customHeight="1" x14ac:dyDescent="0.2">
      <c r="A6" s="331" t="s">
        <v>337</v>
      </c>
      <c r="B6" s="331"/>
      <c r="C6" s="331"/>
    </row>
    <row r="7" spans="1:3" ht="18.75" x14ac:dyDescent="0.2">
      <c r="A7" s="13"/>
      <c r="B7" s="13"/>
      <c r="C7" s="14"/>
    </row>
    <row r="8" spans="1:3" ht="37.5" x14ac:dyDescent="0.2">
      <c r="A8" s="15" t="s">
        <v>144</v>
      </c>
      <c r="B8" s="16" t="s">
        <v>0</v>
      </c>
      <c r="C8" s="15">
        <v>2024</v>
      </c>
    </row>
    <row r="9" spans="1:3" ht="18.75" x14ac:dyDescent="0.3">
      <c r="A9" s="17">
        <v>1</v>
      </c>
      <c r="B9" s="17">
        <v>2</v>
      </c>
      <c r="C9" s="16">
        <v>3</v>
      </c>
    </row>
    <row r="10" spans="1:3" ht="38.450000000000003" customHeight="1" x14ac:dyDescent="0.3">
      <c r="A10" s="18">
        <v>1</v>
      </c>
      <c r="B10" s="19" t="s">
        <v>294</v>
      </c>
      <c r="C10" s="33">
        <f>C11+C22</f>
        <v>2047.6</v>
      </c>
    </row>
    <row r="11" spans="1:3" ht="58.9" customHeight="1" x14ac:dyDescent="0.3">
      <c r="A11" s="20" t="s">
        <v>145</v>
      </c>
      <c r="B11" s="21" t="s">
        <v>146</v>
      </c>
      <c r="C11" s="102">
        <v>1667.3</v>
      </c>
    </row>
    <row r="12" spans="1:3" ht="60" customHeight="1" x14ac:dyDescent="0.3">
      <c r="A12" s="20" t="s">
        <v>147</v>
      </c>
      <c r="B12" s="22" t="s">
        <v>148</v>
      </c>
      <c r="C12" s="34"/>
    </row>
    <row r="13" spans="1:3" ht="57.6" customHeight="1" x14ac:dyDescent="0.3">
      <c r="A13" s="20" t="s">
        <v>149</v>
      </c>
      <c r="B13" s="22" t="s">
        <v>150</v>
      </c>
      <c r="C13" s="34"/>
    </row>
    <row r="14" spans="1:3" ht="27.6" customHeight="1" x14ac:dyDescent="0.3">
      <c r="A14" s="23" t="s">
        <v>151</v>
      </c>
      <c r="B14" s="22" t="s">
        <v>152</v>
      </c>
      <c r="C14" s="34"/>
    </row>
    <row r="15" spans="1:3" ht="25.9" customHeight="1" x14ac:dyDescent="0.3">
      <c r="A15" s="23"/>
      <c r="B15" s="22" t="s">
        <v>153</v>
      </c>
      <c r="C15" s="34"/>
    </row>
    <row r="16" spans="1:3" ht="25.9" customHeight="1" x14ac:dyDescent="0.3">
      <c r="A16" s="23"/>
      <c r="B16" s="22" t="s">
        <v>154</v>
      </c>
      <c r="C16" s="34"/>
    </row>
    <row r="17" spans="1:3" ht="24.6" customHeight="1" x14ac:dyDescent="0.3">
      <c r="A17" s="23" t="s">
        <v>155</v>
      </c>
      <c r="B17" s="22" t="s">
        <v>156</v>
      </c>
      <c r="C17" s="34"/>
    </row>
    <row r="18" spans="1:3" ht="24.6" customHeight="1" x14ac:dyDescent="0.3">
      <c r="A18" s="23"/>
      <c r="B18" s="22" t="s">
        <v>153</v>
      </c>
      <c r="C18" s="34"/>
    </row>
    <row r="19" spans="1:3" ht="25.9" customHeight="1" x14ac:dyDescent="0.3">
      <c r="A19" s="23"/>
      <c r="B19" s="22" t="s">
        <v>157</v>
      </c>
      <c r="C19" s="34"/>
    </row>
    <row r="20" spans="1:3" ht="29.45" customHeight="1" x14ac:dyDescent="0.3">
      <c r="A20" s="23"/>
      <c r="B20" s="22" t="s">
        <v>158</v>
      </c>
      <c r="C20" s="34"/>
    </row>
    <row r="21" spans="1:3" ht="36.6" customHeight="1" x14ac:dyDescent="0.3">
      <c r="A21" s="20" t="s">
        <v>159</v>
      </c>
      <c r="B21" s="22" t="s">
        <v>160</v>
      </c>
      <c r="C21" s="34"/>
    </row>
    <row r="22" spans="1:3" ht="37.9" customHeight="1" x14ac:dyDescent="0.3">
      <c r="A22" s="20" t="s">
        <v>161</v>
      </c>
      <c r="B22" s="22" t="s">
        <v>162</v>
      </c>
      <c r="C22" s="291">
        <f>C24</f>
        <v>380.3</v>
      </c>
    </row>
    <row r="23" spans="1:3" ht="32.450000000000003" customHeight="1" x14ac:dyDescent="0.3">
      <c r="A23" s="20"/>
      <c r="B23" s="22" t="s">
        <v>163</v>
      </c>
      <c r="C23" s="35"/>
    </row>
    <row r="24" spans="1:3" ht="25.9" customHeight="1" x14ac:dyDescent="0.3">
      <c r="A24" s="20"/>
      <c r="B24" s="22" t="s">
        <v>164</v>
      </c>
      <c r="C24" s="291">
        <v>380.3</v>
      </c>
    </row>
    <row r="25" spans="1:3" ht="29.45" customHeight="1" x14ac:dyDescent="0.3">
      <c r="A25" s="20"/>
      <c r="B25" s="22" t="s">
        <v>165</v>
      </c>
      <c r="C25" s="36"/>
    </row>
    <row r="26" spans="1:3" ht="29.45" customHeight="1" x14ac:dyDescent="0.3">
      <c r="A26" s="18" t="s">
        <v>93</v>
      </c>
      <c r="B26" s="24" t="s">
        <v>166</v>
      </c>
      <c r="C26" s="37">
        <v>4.0999999999999996</v>
      </c>
    </row>
    <row r="27" spans="1:3" ht="37.9" customHeight="1" x14ac:dyDescent="0.3">
      <c r="A27" s="20" t="s">
        <v>167</v>
      </c>
      <c r="B27" s="22" t="s">
        <v>168</v>
      </c>
      <c r="C27" s="38">
        <v>3</v>
      </c>
    </row>
    <row r="28" spans="1:3" ht="55.9" customHeight="1" x14ac:dyDescent="0.3">
      <c r="A28" s="20" t="s">
        <v>169</v>
      </c>
      <c r="B28" s="22" t="s">
        <v>170</v>
      </c>
      <c r="C28" s="38"/>
    </row>
    <row r="29" spans="1:3" ht="43.9" customHeight="1" x14ac:dyDescent="0.3">
      <c r="A29" s="20" t="s">
        <v>171</v>
      </c>
      <c r="B29" s="22" t="s">
        <v>172</v>
      </c>
      <c r="C29" s="38"/>
    </row>
    <row r="30" spans="1:3" ht="31.9" customHeight="1" x14ac:dyDescent="0.3">
      <c r="A30" s="23" t="s">
        <v>173</v>
      </c>
      <c r="B30" s="22" t="s">
        <v>152</v>
      </c>
      <c r="C30" s="38"/>
    </row>
    <row r="31" spans="1:3" ht="30" customHeight="1" x14ac:dyDescent="0.3">
      <c r="A31" s="23"/>
      <c r="B31" s="22" t="s">
        <v>153</v>
      </c>
      <c r="C31" s="38"/>
    </row>
    <row r="32" spans="1:3" ht="25.9" customHeight="1" x14ac:dyDescent="0.3">
      <c r="A32" s="23"/>
      <c r="B32" s="22" t="s">
        <v>154</v>
      </c>
      <c r="C32" s="38"/>
    </row>
    <row r="33" spans="1:3" ht="30.6" customHeight="1" x14ac:dyDescent="0.3">
      <c r="A33" s="23" t="s">
        <v>174</v>
      </c>
      <c r="B33" s="22" t="s">
        <v>156</v>
      </c>
      <c r="C33" s="38"/>
    </row>
    <row r="34" spans="1:3" ht="28.15" customHeight="1" x14ac:dyDescent="0.3">
      <c r="A34" s="23"/>
      <c r="B34" s="22" t="s">
        <v>153</v>
      </c>
      <c r="C34" s="38"/>
    </row>
    <row r="35" spans="1:3" ht="28.15" customHeight="1" x14ac:dyDescent="0.3">
      <c r="A35" s="23"/>
      <c r="B35" s="22" t="s">
        <v>157</v>
      </c>
      <c r="C35" s="39"/>
    </row>
    <row r="36" spans="1:3" ht="30" customHeight="1" x14ac:dyDescent="0.3">
      <c r="A36" s="23"/>
      <c r="B36" s="22" t="s">
        <v>158</v>
      </c>
      <c r="C36" s="39"/>
    </row>
    <row r="37" spans="1:3" ht="57" customHeight="1" x14ac:dyDescent="0.3">
      <c r="A37" s="20" t="s">
        <v>175</v>
      </c>
      <c r="B37" s="25" t="s">
        <v>160</v>
      </c>
      <c r="C37" s="39"/>
    </row>
    <row r="38" spans="1:3" ht="53.45" customHeight="1" x14ac:dyDescent="0.3">
      <c r="A38" s="20" t="s">
        <v>176</v>
      </c>
      <c r="B38" s="25" t="s">
        <v>177</v>
      </c>
      <c r="C38" s="39">
        <v>1.1000000000000001</v>
      </c>
    </row>
    <row r="39" spans="1:3" ht="30.6" customHeight="1" x14ac:dyDescent="0.3">
      <c r="A39" s="20"/>
      <c r="B39" s="25" t="s">
        <v>163</v>
      </c>
      <c r="C39" s="39"/>
    </row>
    <row r="40" spans="1:3" ht="27.6" customHeight="1" x14ac:dyDescent="0.3">
      <c r="A40" s="20"/>
      <c r="B40" s="25" t="s">
        <v>164</v>
      </c>
      <c r="C40" s="39">
        <v>1.1000000000000001</v>
      </c>
    </row>
    <row r="41" spans="1:3" ht="30.6" customHeight="1" x14ac:dyDescent="0.3">
      <c r="A41" s="20"/>
      <c r="B41" s="25" t="s">
        <v>165</v>
      </c>
      <c r="C41" s="39"/>
    </row>
    <row r="42" spans="1:3" ht="49.9" customHeight="1" x14ac:dyDescent="0.3">
      <c r="A42" s="48">
        <v>3</v>
      </c>
      <c r="B42" s="24" t="s">
        <v>200</v>
      </c>
      <c r="C42" s="298">
        <v>688.5</v>
      </c>
    </row>
  </sheetData>
  <mergeCells count="1">
    <mergeCell ref="A6:C6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6" sqref="A6:F6"/>
    </sheetView>
  </sheetViews>
  <sheetFormatPr defaultRowHeight="12.75" x14ac:dyDescent="0.2"/>
  <cols>
    <col min="1" max="1" width="17.28515625" customWidth="1"/>
    <col min="2" max="2" width="20.5703125" customWidth="1"/>
    <col min="3" max="5" width="17.28515625" customWidth="1"/>
  </cols>
  <sheetData>
    <row r="1" spans="1:6" ht="15.75" x14ac:dyDescent="0.25">
      <c r="C1" s="8"/>
      <c r="D1" s="81"/>
      <c r="E1" s="81" t="s">
        <v>379</v>
      </c>
    </row>
    <row r="2" spans="1:6" ht="15.75" x14ac:dyDescent="0.25">
      <c r="C2" s="8"/>
      <c r="D2" s="81"/>
      <c r="E2" s="105" t="s">
        <v>312</v>
      </c>
    </row>
    <row r="3" spans="1:6" ht="15.75" x14ac:dyDescent="0.25">
      <c r="C3" s="8"/>
      <c r="D3" s="81"/>
      <c r="E3" s="81" t="s">
        <v>201</v>
      </c>
    </row>
    <row r="4" spans="1:6" ht="15" x14ac:dyDescent="0.2">
      <c r="B4" s="326"/>
      <c r="C4" s="326"/>
      <c r="D4" s="81"/>
      <c r="E4" s="81" t="str">
        <f>'пр 1'!E4</f>
        <v>от 24.12.2024 № 182</v>
      </c>
    </row>
    <row r="5" spans="1:6" x14ac:dyDescent="0.2">
      <c r="B5" s="326"/>
      <c r="C5" s="326"/>
    </row>
    <row r="6" spans="1:6" ht="124.15" customHeight="1" x14ac:dyDescent="0.3">
      <c r="A6" s="327" t="s">
        <v>349</v>
      </c>
      <c r="B6" s="327"/>
      <c r="C6" s="327"/>
      <c r="D6" s="327"/>
      <c r="E6" s="327"/>
      <c r="F6" s="327"/>
    </row>
    <row r="7" spans="1:6" ht="20.25" x14ac:dyDescent="0.3">
      <c r="A7" s="6"/>
      <c r="B7" s="6"/>
      <c r="C7" s="6"/>
    </row>
    <row r="8" spans="1:6" ht="20.25" x14ac:dyDescent="0.3">
      <c r="A8" s="6"/>
      <c r="B8" s="6"/>
      <c r="E8" s="9" t="s">
        <v>187</v>
      </c>
    </row>
    <row r="9" spans="1:6" ht="20.25" x14ac:dyDescent="0.3">
      <c r="A9" s="6"/>
      <c r="B9" s="6"/>
      <c r="E9" s="9"/>
    </row>
    <row r="10" spans="1:6" ht="73.900000000000006" customHeight="1" x14ac:dyDescent="0.3">
      <c r="A10" s="327" t="s">
        <v>355</v>
      </c>
      <c r="B10" s="327"/>
      <c r="C10" s="327"/>
      <c r="D10" s="327"/>
      <c r="E10" s="327"/>
      <c r="F10" s="327"/>
    </row>
    <row r="11" spans="1:6" ht="20.25" x14ac:dyDescent="0.3">
      <c r="A11" s="6"/>
      <c r="B11" s="6"/>
      <c r="C11" s="6"/>
      <c r="D11" s="6"/>
      <c r="E11" s="10" t="s">
        <v>55</v>
      </c>
    </row>
    <row r="12" spans="1:6" ht="15" x14ac:dyDescent="0.2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6" ht="15" x14ac:dyDescent="0.25">
      <c r="A13" s="29" t="s">
        <v>76</v>
      </c>
      <c r="B13" s="30" t="s">
        <v>182</v>
      </c>
      <c r="C13" s="31">
        <v>530500</v>
      </c>
      <c r="D13" s="31">
        <v>0</v>
      </c>
      <c r="E13" s="31">
        <v>0</v>
      </c>
    </row>
    <row r="14" spans="1:6" ht="15" x14ac:dyDescent="0.25">
      <c r="A14" s="50" t="s">
        <v>134</v>
      </c>
      <c r="B14" s="32" t="s">
        <v>133</v>
      </c>
      <c r="C14" s="31">
        <f>C13</f>
        <v>530500</v>
      </c>
      <c r="D14" s="31">
        <v>0</v>
      </c>
      <c r="E14" s="31">
        <v>0</v>
      </c>
    </row>
  </sheetData>
  <mergeCells count="4">
    <mergeCell ref="B4:C4"/>
    <mergeCell ref="B5:C5"/>
    <mergeCell ref="A6:F6"/>
    <mergeCell ref="A10:F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0" zoomScaleNormal="90" workbookViewId="0">
      <selection activeCell="C13" sqref="C13"/>
    </sheetView>
  </sheetViews>
  <sheetFormatPr defaultRowHeight="12.75" x14ac:dyDescent="0.2"/>
  <cols>
    <col min="1" max="1" width="17.28515625" customWidth="1"/>
    <col min="2" max="2" width="20.5703125" customWidth="1"/>
    <col min="3" max="4" width="17.28515625" customWidth="1"/>
    <col min="5" max="5" width="22.140625" customWidth="1"/>
    <col min="6" max="6" width="0.7109375" customWidth="1"/>
    <col min="7" max="7" width="8.85546875" hidden="1" customWidth="1"/>
    <col min="8" max="8" width="4" customWidth="1"/>
  </cols>
  <sheetData>
    <row r="1" spans="1:8" ht="15.75" x14ac:dyDescent="0.25">
      <c r="C1" s="8"/>
      <c r="D1" s="81"/>
      <c r="E1" s="81" t="s">
        <v>311</v>
      </c>
    </row>
    <row r="2" spans="1:8" ht="15.75" x14ac:dyDescent="0.25">
      <c r="C2" s="8"/>
      <c r="D2" s="81"/>
      <c r="E2" s="105" t="s">
        <v>312</v>
      </c>
    </row>
    <row r="3" spans="1:8" ht="15.75" x14ac:dyDescent="0.25">
      <c r="C3" s="8"/>
      <c r="D3" s="81"/>
      <c r="E3" s="81" t="s">
        <v>201</v>
      </c>
    </row>
    <row r="4" spans="1:8" ht="15" x14ac:dyDescent="0.2">
      <c r="B4" s="326"/>
      <c r="C4" s="326"/>
      <c r="D4" s="81"/>
      <c r="E4" s="81" t="str">
        <f>'пр 1'!E4</f>
        <v>от 24.12.2024 № 182</v>
      </c>
    </row>
    <row r="5" spans="1:8" x14ac:dyDescent="0.2">
      <c r="B5" s="326"/>
      <c r="C5" s="326"/>
    </row>
    <row r="6" spans="1:8" ht="78" customHeight="1" x14ac:dyDescent="0.3">
      <c r="A6" s="327" t="s">
        <v>349</v>
      </c>
      <c r="B6" s="327"/>
      <c r="C6" s="327"/>
      <c r="D6" s="327"/>
      <c r="E6" s="327"/>
      <c r="F6" s="327"/>
      <c r="G6" s="327"/>
      <c r="H6" s="327"/>
    </row>
    <row r="7" spans="1:8" ht="20.25" x14ac:dyDescent="0.3">
      <c r="A7" s="6"/>
      <c r="B7" s="6"/>
      <c r="C7" s="6"/>
    </row>
    <row r="8" spans="1:8" ht="20.25" x14ac:dyDescent="0.3">
      <c r="A8" s="6"/>
      <c r="B8" s="6"/>
      <c r="E8" s="9" t="s">
        <v>328</v>
      </c>
    </row>
    <row r="9" spans="1:8" ht="29.45" customHeight="1" x14ac:dyDescent="0.3">
      <c r="A9" s="6"/>
      <c r="B9" s="6"/>
      <c r="E9" s="9"/>
    </row>
    <row r="10" spans="1:8" ht="120.6" customHeight="1" x14ac:dyDescent="0.3">
      <c r="A10" s="327" t="s">
        <v>356</v>
      </c>
      <c r="B10" s="327"/>
      <c r="C10" s="327"/>
      <c r="D10" s="327"/>
      <c r="E10" s="327"/>
      <c r="F10" s="327"/>
      <c r="G10" s="327"/>
      <c r="H10" s="327"/>
    </row>
    <row r="11" spans="1:8" ht="20.25" x14ac:dyDescent="0.3">
      <c r="A11" s="6"/>
      <c r="B11" s="6"/>
      <c r="C11" s="6"/>
      <c r="D11" s="6"/>
      <c r="E11" s="10" t="s">
        <v>55</v>
      </c>
    </row>
    <row r="12" spans="1:8" ht="15" x14ac:dyDescent="0.2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8" ht="15" x14ac:dyDescent="0.25">
      <c r="A13" s="29" t="s">
        <v>76</v>
      </c>
      <c r="B13" s="30" t="s">
        <v>182</v>
      </c>
      <c r="C13" s="31">
        <v>27887</v>
      </c>
      <c r="D13" s="31">
        <v>27887</v>
      </c>
      <c r="E13" s="31">
        <v>27887</v>
      </c>
    </row>
    <row r="14" spans="1:8" ht="15" x14ac:dyDescent="0.25">
      <c r="A14" s="50" t="s">
        <v>134</v>
      </c>
      <c r="B14" s="32" t="s">
        <v>133</v>
      </c>
      <c r="C14" s="31">
        <f>C13</f>
        <v>27887</v>
      </c>
      <c r="D14" s="31">
        <f t="shared" ref="D14:E14" si="0">D13</f>
        <v>27887</v>
      </c>
      <c r="E14" s="31">
        <f t="shared" si="0"/>
        <v>27887</v>
      </c>
    </row>
  </sheetData>
  <mergeCells count="4">
    <mergeCell ref="B4:C4"/>
    <mergeCell ref="B5:C5"/>
    <mergeCell ref="A6:H6"/>
    <mergeCell ref="A10:H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7" workbookViewId="0">
      <selection activeCell="A6" sqref="A6:F6"/>
    </sheetView>
  </sheetViews>
  <sheetFormatPr defaultRowHeight="12.75" x14ac:dyDescent="0.2"/>
  <cols>
    <col min="1" max="1" width="11.7109375" customWidth="1"/>
    <col min="2" max="2" width="34.7109375" customWidth="1"/>
    <col min="3" max="3" width="17.140625" customWidth="1"/>
    <col min="4" max="4" width="14.42578125" customWidth="1"/>
    <col min="5" max="5" width="14.5703125" customWidth="1"/>
    <col min="6" max="6" width="3.7109375" customWidth="1"/>
  </cols>
  <sheetData>
    <row r="1" spans="1:7" ht="15.75" x14ac:dyDescent="0.25">
      <c r="C1" s="8"/>
      <c r="D1" s="81"/>
      <c r="E1" s="81" t="s">
        <v>311</v>
      </c>
    </row>
    <row r="2" spans="1:7" ht="15.75" x14ac:dyDescent="0.25">
      <c r="C2" s="8"/>
      <c r="D2" s="81"/>
      <c r="E2" s="105" t="s">
        <v>312</v>
      </c>
    </row>
    <row r="3" spans="1:7" ht="15.75" x14ac:dyDescent="0.25">
      <c r="C3" s="8"/>
      <c r="D3" s="81"/>
      <c r="E3" s="81" t="s">
        <v>201</v>
      </c>
    </row>
    <row r="4" spans="1:7" ht="15" x14ac:dyDescent="0.2">
      <c r="B4" s="326"/>
      <c r="C4" s="326"/>
      <c r="D4" s="81"/>
      <c r="E4" s="81" t="str">
        <f>'пр 1'!E4</f>
        <v>от 24.12.2024 № 182</v>
      </c>
    </row>
    <row r="5" spans="1:7" x14ac:dyDescent="0.2">
      <c r="B5" s="326"/>
      <c r="C5" s="326"/>
    </row>
    <row r="6" spans="1:7" ht="108" customHeight="1" x14ac:dyDescent="0.3">
      <c r="A6" s="327" t="s">
        <v>349</v>
      </c>
      <c r="B6" s="327"/>
      <c r="C6" s="327"/>
      <c r="D6" s="327"/>
      <c r="E6" s="327"/>
      <c r="F6" s="327"/>
      <c r="G6" s="286" t="s">
        <v>78</v>
      </c>
    </row>
    <row r="7" spans="1:7" ht="20.25" x14ac:dyDescent="0.3">
      <c r="A7" s="6"/>
      <c r="B7" s="6"/>
      <c r="C7" s="6"/>
    </row>
    <row r="8" spans="1:7" ht="20.25" x14ac:dyDescent="0.3">
      <c r="A8" s="6"/>
      <c r="B8" s="6"/>
      <c r="E8" s="9" t="s">
        <v>138</v>
      </c>
    </row>
    <row r="9" spans="1:7" ht="20.25" x14ac:dyDescent="0.3">
      <c r="A9" s="6"/>
      <c r="B9" s="6"/>
      <c r="E9" s="9"/>
    </row>
    <row r="10" spans="1:7" ht="88.15" customHeight="1" x14ac:dyDescent="0.3">
      <c r="A10" s="327" t="s">
        <v>350</v>
      </c>
      <c r="B10" s="327"/>
      <c r="C10" s="327"/>
      <c r="D10" s="327"/>
      <c r="E10" s="327"/>
      <c r="F10" s="327"/>
    </row>
    <row r="11" spans="1:7" ht="20.25" x14ac:dyDescent="0.3">
      <c r="A11" s="6"/>
      <c r="B11" s="6"/>
      <c r="C11" s="6"/>
      <c r="D11" s="6"/>
      <c r="E11" s="10" t="s">
        <v>55</v>
      </c>
    </row>
    <row r="12" spans="1:7" ht="15" x14ac:dyDescent="0.2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7" ht="15" x14ac:dyDescent="0.25">
      <c r="A13" s="29" t="s">
        <v>76</v>
      </c>
      <c r="B13" s="30" t="s">
        <v>182</v>
      </c>
      <c r="C13" s="261">
        <v>1890600</v>
      </c>
      <c r="D13" s="261">
        <v>2318400</v>
      </c>
      <c r="E13" s="261">
        <v>2318400</v>
      </c>
    </row>
    <row r="14" spans="1:7" ht="15" x14ac:dyDescent="0.25">
      <c r="A14" s="50" t="s">
        <v>134</v>
      </c>
      <c r="B14" s="32" t="s">
        <v>133</v>
      </c>
      <c r="C14" s="262">
        <f>C13</f>
        <v>1890600</v>
      </c>
      <c r="D14" s="262">
        <f t="shared" ref="D14:E14" si="0">D13</f>
        <v>2318400</v>
      </c>
      <c r="E14" s="262">
        <f t="shared" si="0"/>
        <v>2318400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83"/>
  <sheetViews>
    <sheetView zoomScale="70" zoomScaleNormal="70" workbookViewId="0">
      <selection activeCell="F73" sqref="F73"/>
    </sheetView>
  </sheetViews>
  <sheetFormatPr defaultColWidth="9.140625" defaultRowHeight="12.75" x14ac:dyDescent="0.2"/>
  <cols>
    <col min="1" max="1" width="27.7109375" style="103" customWidth="1"/>
    <col min="2" max="2" width="73.140625" style="103" customWidth="1"/>
    <col min="3" max="4" width="14.28515625" style="103" customWidth="1"/>
    <col min="5" max="5" width="12.7109375" style="103" customWidth="1"/>
    <col min="6" max="16384" width="9.140625" style="103"/>
  </cols>
  <sheetData>
    <row r="1" spans="1:5" ht="18.75" x14ac:dyDescent="0.3">
      <c r="A1" s="121"/>
      <c r="B1" s="121"/>
      <c r="C1" s="122"/>
      <c r="D1" s="122"/>
      <c r="E1" s="105" t="s">
        <v>74</v>
      </c>
    </row>
    <row r="2" spans="1:5" ht="18.75" x14ac:dyDescent="0.3">
      <c r="A2" s="121"/>
      <c r="B2" s="121"/>
      <c r="C2" s="122"/>
      <c r="D2" s="122"/>
      <c r="E2" s="105" t="s">
        <v>312</v>
      </c>
    </row>
    <row r="3" spans="1:5" ht="18.75" x14ac:dyDescent="0.3">
      <c r="A3" s="121"/>
      <c r="B3" s="121"/>
      <c r="C3" s="122"/>
      <c r="D3" s="122"/>
      <c r="E3" s="105" t="s">
        <v>201</v>
      </c>
    </row>
    <row r="4" spans="1:5" ht="18.75" x14ac:dyDescent="0.3">
      <c r="A4" s="121"/>
      <c r="B4" s="121"/>
      <c r="C4" s="122"/>
      <c r="D4" s="122"/>
      <c r="E4" s="105" t="str">
        <f>'пр 1'!E4</f>
        <v>от 24.12.2024 № 182</v>
      </c>
    </row>
    <row r="5" spans="1:5" ht="18.75" x14ac:dyDescent="0.3">
      <c r="A5" s="121"/>
      <c r="B5" s="121"/>
      <c r="C5" s="121"/>
      <c r="D5" s="121"/>
      <c r="E5" s="121"/>
    </row>
    <row r="6" spans="1:5" ht="35.450000000000003" customHeight="1" x14ac:dyDescent="0.3">
      <c r="A6" s="121"/>
      <c r="B6" s="319" t="s">
        <v>346</v>
      </c>
      <c r="C6" s="319"/>
      <c r="D6" s="319"/>
      <c r="E6" s="121"/>
    </row>
    <row r="7" spans="1:5" x14ac:dyDescent="0.2">
      <c r="A7" s="123"/>
      <c r="B7" s="123"/>
      <c r="C7" s="123"/>
      <c r="D7" s="123"/>
      <c r="E7" s="123"/>
    </row>
    <row r="8" spans="1:5" ht="13.5" thickBot="1" x14ac:dyDescent="0.25">
      <c r="A8" s="123"/>
      <c r="B8" s="123"/>
      <c r="C8" s="123"/>
      <c r="D8" s="124"/>
      <c r="E8" s="124" t="s">
        <v>55</v>
      </c>
    </row>
    <row r="9" spans="1:5" ht="45.75" thickBot="1" x14ac:dyDescent="0.25">
      <c r="A9" s="125" t="s">
        <v>116</v>
      </c>
      <c r="B9" s="126" t="s">
        <v>313</v>
      </c>
      <c r="C9" s="127">
        <v>2024</v>
      </c>
      <c r="D9" s="127">
        <v>2025</v>
      </c>
      <c r="E9" s="128">
        <v>2026</v>
      </c>
    </row>
    <row r="10" spans="1:5" ht="29.25" thickBot="1" x14ac:dyDescent="0.25">
      <c r="A10" s="64" t="s">
        <v>1</v>
      </c>
      <c r="B10" s="65" t="s">
        <v>237</v>
      </c>
      <c r="C10" s="66">
        <f>C11+C58</f>
        <v>8236060.8899999997</v>
      </c>
      <c r="D10" s="66">
        <f t="shared" ref="D10:E10" si="0">D11+D58</f>
        <v>5820100</v>
      </c>
      <c r="E10" s="66">
        <f t="shared" si="0"/>
        <v>5970300</v>
      </c>
    </row>
    <row r="11" spans="1:5" ht="16.149999999999999" customHeight="1" x14ac:dyDescent="0.2">
      <c r="A11" s="69" t="s">
        <v>3</v>
      </c>
      <c r="B11" s="67" t="s">
        <v>2</v>
      </c>
      <c r="C11" s="68">
        <f>C12+C20+C30+C36+C50+C54</f>
        <v>2300608.04</v>
      </c>
      <c r="D11" s="68">
        <f t="shared" ref="D11:E11" si="1">D12+D20+D30+D36+D54</f>
        <v>1839000</v>
      </c>
      <c r="E11" s="68">
        <f t="shared" si="1"/>
        <v>1885000</v>
      </c>
    </row>
    <row r="12" spans="1:5" ht="15" customHeight="1" x14ac:dyDescent="0.2">
      <c r="A12" s="70" t="s">
        <v>5</v>
      </c>
      <c r="B12" s="58" t="s">
        <v>4</v>
      </c>
      <c r="C12" s="56">
        <f>C13</f>
        <v>330000</v>
      </c>
      <c r="D12" s="56">
        <f t="shared" ref="D12:E12" si="2">D13</f>
        <v>261000</v>
      </c>
      <c r="E12" s="56">
        <f t="shared" si="2"/>
        <v>272000</v>
      </c>
    </row>
    <row r="13" spans="1:5" ht="15.75" customHeight="1" x14ac:dyDescent="0.2">
      <c r="A13" s="70" t="s">
        <v>7</v>
      </c>
      <c r="B13" s="58" t="s">
        <v>6</v>
      </c>
      <c r="C13" s="56">
        <f>C14+C16+C18</f>
        <v>330000</v>
      </c>
      <c r="D13" s="56">
        <f t="shared" ref="D13:E13" si="3">D14+D16+D18</f>
        <v>261000</v>
      </c>
      <c r="E13" s="56">
        <f t="shared" si="3"/>
        <v>272000</v>
      </c>
    </row>
    <row r="14" spans="1:5" ht="63.75" customHeight="1" x14ac:dyDescent="0.2">
      <c r="A14" s="70" t="s">
        <v>9</v>
      </c>
      <c r="B14" s="58" t="s">
        <v>8</v>
      </c>
      <c r="C14" s="56">
        <f>C15</f>
        <v>323000</v>
      </c>
      <c r="D14" s="56">
        <f t="shared" ref="D14:E14" si="4">D15</f>
        <v>253000</v>
      </c>
      <c r="E14" s="56">
        <f t="shared" si="4"/>
        <v>264000</v>
      </c>
    </row>
    <row r="15" spans="1:5" ht="93" customHeight="1" x14ac:dyDescent="0.2">
      <c r="A15" s="71" t="s">
        <v>94</v>
      </c>
      <c r="B15" s="58" t="s">
        <v>198</v>
      </c>
      <c r="C15" s="56">
        <v>323000</v>
      </c>
      <c r="D15" s="56">
        <v>253000</v>
      </c>
      <c r="E15" s="57">
        <v>264000</v>
      </c>
    </row>
    <row r="16" spans="1:5" ht="93" hidden="1" customHeight="1" x14ac:dyDescent="0.2">
      <c r="A16" s="70" t="s">
        <v>222</v>
      </c>
      <c r="B16" s="58" t="s">
        <v>205</v>
      </c>
      <c r="C16" s="56">
        <f>C17</f>
        <v>0</v>
      </c>
      <c r="D16" s="56">
        <f t="shared" ref="D16:E16" si="5">D17</f>
        <v>0</v>
      </c>
      <c r="E16" s="56">
        <f t="shared" si="5"/>
        <v>0</v>
      </c>
    </row>
    <row r="17" spans="1:5" ht="111.75" hidden="1" customHeight="1" x14ac:dyDescent="0.2">
      <c r="A17" s="71" t="s">
        <v>223</v>
      </c>
      <c r="B17" s="58" t="s">
        <v>206</v>
      </c>
      <c r="C17" s="56">
        <v>0</v>
      </c>
      <c r="D17" s="56">
        <v>0</v>
      </c>
      <c r="E17" s="57">
        <v>0</v>
      </c>
    </row>
    <row r="18" spans="1:5" ht="39" customHeight="1" x14ac:dyDescent="0.2">
      <c r="A18" s="70" t="s">
        <v>108</v>
      </c>
      <c r="B18" s="58" t="s">
        <v>107</v>
      </c>
      <c r="C18" s="56">
        <f>C19</f>
        <v>7000</v>
      </c>
      <c r="D18" s="56">
        <f t="shared" ref="D18:E18" si="6">D19</f>
        <v>8000</v>
      </c>
      <c r="E18" s="56">
        <f t="shared" si="6"/>
        <v>8000</v>
      </c>
    </row>
    <row r="19" spans="1:5" ht="63.75" customHeight="1" x14ac:dyDescent="0.2">
      <c r="A19" s="71" t="s">
        <v>109</v>
      </c>
      <c r="B19" s="58" t="s">
        <v>199</v>
      </c>
      <c r="C19" s="56">
        <v>7000</v>
      </c>
      <c r="D19" s="56">
        <v>8000</v>
      </c>
      <c r="E19" s="57">
        <v>8000</v>
      </c>
    </row>
    <row r="20" spans="1:5" ht="33.6" customHeight="1" x14ac:dyDescent="0.2">
      <c r="A20" s="70" t="s">
        <v>11</v>
      </c>
      <c r="B20" s="58" t="s">
        <v>10</v>
      </c>
      <c r="C20" s="56">
        <f>C21</f>
        <v>845000</v>
      </c>
      <c r="D20" s="56">
        <f t="shared" ref="D20:E20" si="7">D21</f>
        <v>863000</v>
      </c>
      <c r="E20" s="56">
        <f t="shared" si="7"/>
        <v>896000</v>
      </c>
    </row>
    <row r="21" spans="1:5" ht="32.450000000000003" customHeight="1" x14ac:dyDescent="0.2">
      <c r="A21" s="70" t="s">
        <v>13</v>
      </c>
      <c r="B21" s="58" t="s">
        <v>12</v>
      </c>
      <c r="C21" s="56">
        <f>C22+C24+C26+C28</f>
        <v>845000</v>
      </c>
      <c r="D21" s="56">
        <f t="shared" ref="D21:E21" si="8">D22+D24+D26+D28</f>
        <v>863000</v>
      </c>
      <c r="E21" s="56">
        <f t="shared" si="8"/>
        <v>896000</v>
      </c>
    </row>
    <row r="22" spans="1:5" ht="60" x14ac:dyDescent="0.2">
      <c r="A22" s="71" t="s">
        <v>295</v>
      </c>
      <c r="B22" s="58" t="s">
        <v>14</v>
      </c>
      <c r="C22" s="56">
        <f>C23</f>
        <v>441000</v>
      </c>
      <c r="D22" s="56">
        <f t="shared" ref="D22:E22" si="9">D23</f>
        <v>449000</v>
      </c>
      <c r="E22" s="56">
        <f t="shared" si="9"/>
        <v>467000</v>
      </c>
    </row>
    <row r="23" spans="1:5" ht="90" x14ac:dyDescent="0.2">
      <c r="A23" s="71" t="s">
        <v>296</v>
      </c>
      <c r="B23" s="58" t="s">
        <v>95</v>
      </c>
      <c r="C23" s="56">
        <v>441000</v>
      </c>
      <c r="D23" s="56">
        <v>449000</v>
      </c>
      <c r="E23" s="57">
        <v>467000</v>
      </c>
    </row>
    <row r="24" spans="1:5" ht="75" x14ac:dyDescent="0.2">
      <c r="A24" s="71" t="s">
        <v>297</v>
      </c>
      <c r="B24" s="58" t="s">
        <v>15</v>
      </c>
      <c r="C24" s="56">
        <f>C25</f>
        <v>2000</v>
      </c>
      <c r="D24" s="56">
        <f t="shared" ref="D24:E24" si="10">D25</f>
        <v>2000</v>
      </c>
      <c r="E24" s="56">
        <f t="shared" si="10"/>
        <v>2000</v>
      </c>
    </row>
    <row r="25" spans="1:5" ht="105" x14ac:dyDescent="0.2">
      <c r="A25" s="71" t="s">
        <v>298</v>
      </c>
      <c r="B25" s="58" t="s">
        <v>96</v>
      </c>
      <c r="C25" s="56">
        <v>2000</v>
      </c>
      <c r="D25" s="56">
        <v>2000</v>
      </c>
      <c r="E25" s="57">
        <v>2000</v>
      </c>
    </row>
    <row r="26" spans="1:5" ht="64.5" customHeight="1" x14ac:dyDescent="0.2">
      <c r="A26" s="71" t="s">
        <v>299</v>
      </c>
      <c r="B26" s="58" t="s">
        <v>16</v>
      </c>
      <c r="C26" s="56">
        <f>C27</f>
        <v>457000</v>
      </c>
      <c r="D26" s="56">
        <f t="shared" ref="D26:E26" si="11">D27</f>
        <v>468000</v>
      </c>
      <c r="E26" s="56">
        <f t="shared" si="11"/>
        <v>486000</v>
      </c>
    </row>
    <row r="27" spans="1:5" ht="96" customHeight="1" x14ac:dyDescent="0.2">
      <c r="A27" s="71" t="s">
        <v>300</v>
      </c>
      <c r="B27" s="58" t="s">
        <v>97</v>
      </c>
      <c r="C27" s="56">
        <v>457000</v>
      </c>
      <c r="D27" s="56">
        <v>468000</v>
      </c>
      <c r="E27" s="57">
        <v>486000</v>
      </c>
    </row>
    <row r="28" spans="1:5" ht="63" customHeight="1" x14ac:dyDescent="0.2">
      <c r="A28" s="71" t="s">
        <v>301</v>
      </c>
      <c r="B28" s="58" t="s">
        <v>17</v>
      </c>
      <c r="C28" s="56">
        <f>C29</f>
        <v>-55000</v>
      </c>
      <c r="D28" s="56">
        <f t="shared" ref="D28:E28" si="12">D29</f>
        <v>-56000</v>
      </c>
      <c r="E28" s="56">
        <f t="shared" si="12"/>
        <v>-59000</v>
      </c>
    </row>
    <row r="29" spans="1:5" ht="92.25" customHeight="1" x14ac:dyDescent="0.2">
      <c r="A29" s="71" t="s">
        <v>302</v>
      </c>
      <c r="B29" s="58" t="s">
        <v>98</v>
      </c>
      <c r="C29" s="56">
        <v>-55000</v>
      </c>
      <c r="D29" s="56">
        <v>-56000</v>
      </c>
      <c r="E29" s="57">
        <v>-59000</v>
      </c>
    </row>
    <row r="30" spans="1:5" ht="17.45" customHeight="1" x14ac:dyDescent="0.2">
      <c r="A30" s="70" t="s">
        <v>19</v>
      </c>
      <c r="B30" s="58" t="s">
        <v>18</v>
      </c>
      <c r="C30" s="56">
        <f>C31</f>
        <v>110000</v>
      </c>
      <c r="D30" s="56">
        <f t="shared" ref="D30:E32" si="13">D31</f>
        <v>60000</v>
      </c>
      <c r="E30" s="56">
        <f t="shared" si="13"/>
        <v>60000</v>
      </c>
    </row>
    <row r="31" spans="1:5" ht="18" customHeight="1" x14ac:dyDescent="0.2">
      <c r="A31" s="70" t="s">
        <v>100</v>
      </c>
      <c r="B31" s="58" t="s">
        <v>99</v>
      </c>
      <c r="C31" s="56">
        <f>C32</f>
        <v>110000</v>
      </c>
      <c r="D31" s="56">
        <f t="shared" si="13"/>
        <v>60000</v>
      </c>
      <c r="E31" s="56">
        <f t="shared" si="13"/>
        <v>60000</v>
      </c>
    </row>
    <row r="32" spans="1:5" ht="18.600000000000001" customHeight="1" x14ac:dyDescent="0.2">
      <c r="A32" s="70" t="s">
        <v>101</v>
      </c>
      <c r="B32" s="58" t="s">
        <v>99</v>
      </c>
      <c r="C32" s="56">
        <f>C33</f>
        <v>110000</v>
      </c>
      <c r="D32" s="56">
        <f t="shared" si="13"/>
        <v>60000</v>
      </c>
      <c r="E32" s="56">
        <f t="shared" si="13"/>
        <v>60000</v>
      </c>
    </row>
    <row r="33" spans="1:5" ht="34.5" customHeight="1" x14ac:dyDescent="0.2">
      <c r="A33" s="71" t="s">
        <v>102</v>
      </c>
      <c r="B33" s="58" t="s">
        <v>189</v>
      </c>
      <c r="C33" s="56">
        <v>110000</v>
      </c>
      <c r="D33" s="56">
        <v>60000</v>
      </c>
      <c r="E33" s="57">
        <v>60000</v>
      </c>
    </row>
    <row r="34" spans="1:5" ht="30" hidden="1" x14ac:dyDescent="0.2">
      <c r="A34" s="70" t="s">
        <v>224</v>
      </c>
      <c r="B34" s="58" t="s">
        <v>207</v>
      </c>
      <c r="C34" s="56">
        <v>0</v>
      </c>
      <c r="D34" s="56">
        <v>0</v>
      </c>
      <c r="E34" s="57">
        <v>0</v>
      </c>
    </row>
    <row r="35" spans="1:5" ht="45" hidden="1" x14ac:dyDescent="0.2">
      <c r="A35" s="71" t="s">
        <v>225</v>
      </c>
      <c r="B35" s="58" t="s">
        <v>208</v>
      </c>
      <c r="C35" s="56">
        <v>0</v>
      </c>
      <c r="D35" s="56">
        <v>0</v>
      </c>
      <c r="E35" s="57">
        <v>0</v>
      </c>
    </row>
    <row r="36" spans="1:5" ht="14.45" customHeight="1" x14ac:dyDescent="0.2">
      <c r="A36" s="70" t="s">
        <v>21</v>
      </c>
      <c r="B36" s="58" t="s">
        <v>20</v>
      </c>
      <c r="C36" s="56">
        <f>C37+C40</f>
        <v>888000</v>
      </c>
      <c r="D36" s="56">
        <f t="shared" ref="D36:E36" si="14">D37+D40</f>
        <v>655000</v>
      </c>
      <c r="E36" s="56">
        <f t="shared" si="14"/>
        <v>657000</v>
      </c>
    </row>
    <row r="37" spans="1:5" ht="19.149999999999999" customHeight="1" x14ac:dyDescent="0.2">
      <c r="A37" s="70" t="s">
        <v>23</v>
      </c>
      <c r="B37" s="58" t="s">
        <v>22</v>
      </c>
      <c r="C37" s="56">
        <f>C38</f>
        <v>67000</v>
      </c>
      <c r="D37" s="56">
        <f t="shared" ref="D37:E38" si="15">D38</f>
        <v>11000</v>
      </c>
      <c r="E37" s="56">
        <f t="shared" si="15"/>
        <v>11000</v>
      </c>
    </row>
    <row r="38" spans="1:5" ht="33.75" customHeight="1" x14ac:dyDescent="0.2">
      <c r="A38" s="70" t="s">
        <v>25</v>
      </c>
      <c r="B38" s="58" t="s">
        <v>24</v>
      </c>
      <c r="C38" s="56">
        <f>C39</f>
        <v>67000</v>
      </c>
      <c r="D38" s="56">
        <f t="shared" si="15"/>
        <v>11000</v>
      </c>
      <c r="E38" s="56">
        <f t="shared" si="15"/>
        <v>11000</v>
      </c>
    </row>
    <row r="39" spans="1:5" ht="61.5" customHeight="1" x14ac:dyDescent="0.2">
      <c r="A39" s="71" t="s">
        <v>103</v>
      </c>
      <c r="B39" s="58" t="s">
        <v>192</v>
      </c>
      <c r="C39" s="56">
        <v>67000</v>
      </c>
      <c r="D39" s="56">
        <v>11000</v>
      </c>
      <c r="E39" s="57">
        <v>11000</v>
      </c>
    </row>
    <row r="40" spans="1:5" ht="16.149999999999999" customHeight="1" x14ac:dyDescent="0.2">
      <c r="A40" s="70" t="s">
        <v>27</v>
      </c>
      <c r="B40" s="58" t="s">
        <v>26</v>
      </c>
      <c r="C40" s="56">
        <f>C41+C44</f>
        <v>821000</v>
      </c>
      <c r="D40" s="56">
        <f t="shared" ref="D40:E40" si="16">D41+D44</f>
        <v>644000</v>
      </c>
      <c r="E40" s="56">
        <f t="shared" si="16"/>
        <v>646000</v>
      </c>
    </row>
    <row r="41" spans="1:5" ht="16.149999999999999" customHeight="1" x14ac:dyDescent="0.2">
      <c r="A41" s="70" t="s">
        <v>111</v>
      </c>
      <c r="B41" s="58" t="s">
        <v>110</v>
      </c>
      <c r="C41" s="56">
        <f>C42</f>
        <v>295000</v>
      </c>
      <c r="D41" s="56">
        <f t="shared" ref="D41:E42" si="17">D42</f>
        <v>107000</v>
      </c>
      <c r="E41" s="56">
        <f t="shared" si="17"/>
        <v>109000</v>
      </c>
    </row>
    <row r="42" spans="1:5" ht="33" customHeight="1" x14ac:dyDescent="0.2">
      <c r="A42" s="70" t="s">
        <v>113</v>
      </c>
      <c r="B42" s="58" t="s">
        <v>112</v>
      </c>
      <c r="C42" s="56">
        <f>C43</f>
        <v>295000</v>
      </c>
      <c r="D42" s="56">
        <f t="shared" si="17"/>
        <v>107000</v>
      </c>
      <c r="E42" s="56">
        <f t="shared" si="17"/>
        <v>109000</v>
      </c>
    </row>
    <row r="43" spans="1:5" ht="58.9" customHeight="1" x14ac:dyDescent="0.2">
      <c r="A43" s="71" t="s">
        <v>114</v>
      </c>
      <c r="B43" s="58" t="s">
        <v>193</v>
      </c>
      <c r="C43" s="56">
        <v>295000</v>
      </c>
      <c r="D43" s="56">
        <v>107000</v>
      </c>
      <c r="E43" s="57">
        <v>109000</v>
      </c>
    </row>
    <row r="44" spans="1:5" ht="16.899999999999999" customHeight="1" x14ac:dyDescent="0.2">
      <c r="A44" s="70" t="s">
        <v>29</v>
      </c>
      <c r="B44" s="58" t="s">
        <v>28</v>
      </c>
      <c r="C44" s="56">
        <f>C45</f>
        <v>526000</v>
      </c>
      <c r="D44" s="56">
        <f t="shared" ref="D44:E45" si="18">D45</f>
        <v>537000</v>
      </c>
      <c r="E44" s="56">
        <f t="shared" si="18"/>
        <v>537000</v>
      </c>
    </row>
    <row r="45" spans="1:5" ht="31.9" customHeight="1" x14ac:dyDescent="0.2">
      <c r="A45" s="70" t="s">
        <v>31</v>
      </c>
      <c r="B45" s="58" t="s">
        <v>30</v>
      </c>
      <c r="C45" s="56">
        <f>C46</f>
        <v>526000</v>
      </c>
      <c r="D45" s="56">
        <f t="shared" si="18"/>
        <v>537000</v>
      </c>
      <c r="E45" s="56">
        <f t="shared" si="18"/>
        <v>537000</v>
      </c>
    </row>
    <row r="46" spans="1:5" ht="60" customHeight="1" x14ac:dyDescent="0.2">
      <c r="A46" s="71" t="s">
        <v>104</v>
      </c>
      <c r="B46" s="58" t="s">
        <v>41</v>
      </c>
      <c r="C46" s="56">
        <v>526000</v>
      </c>
      <c r="D46" s="56">
        <v>537000</v>
      </c>
      <c r="E46" s="57">
        <v>537000</v>
      </c>
    </row>
    <row r="47" spans="1:5" ht="24.75" hidden="1" customHeight="1" x14ac:dyDescent="0.2">
      <c r="A47" s="70" t="s">
        <v>226</v>
      </c>
      <c r="B47" s="58" t="s">
        <v>209</v>
      </c>
      <c r="C47" s="56">
        <v>0</v>
      </c>
      <c r="D47" s="56">
        <v>0</v>
      </c>
      <c r="E47" s="57">
        <v>0</v>
      </c>
    </row>
    <row r="48" spans="1:5" ht="27" hidden="1" customHeight="1" x14ac:dyDescent="0.2">
      <c r="A48" s="70" t="s">
        <v>227</v>
      </c>
      <c r="B48" s="58" t="s">
        <v>210</v>
      </c>
      <c r="C48" s="56">
        <v>0</v>
      </c>
      <c r="D48" s="56">
        <v>0</v>
      </c>
      <c r="E48" s="57">
        <v>0</v>
      </c>
    </row>
    <row r="49" spans="1:5" ht="27.75" hidden="1" customHeight="1" x14ac:dyDescent="0.2">
      <c r="A49" s="71" t="s">
        <v>269</v>
      </c>
      <c r="B49" s="58" t="s">
        <v>211</v>
      </c>
      <c r="C49" s="56">
        <v>0</v>
      </c>
      <c r="D49" s="56">
        <v>0</v>
      </c>
      <c r="E49" s="57">
        <v>0</v>
      </c>
    </row>
    <row r="50" spans="1:5" ht="27.75" customHeight="1" x14ac:dyDescent="0.2">
      <c r="A50" s="71" t="s">
        <v>370</v>
      </c>
      <c r="B50" s="293" t="s">
        <v>371</v>
      </c>
      <c r="C50" s="56">
        <f>C51</f>
        <v>44508.04</v>
      </c>
      <c r="D50" s="56">
        <f t="shared" ref="D50:E50" si="19">D51</f>
        <v>0</v>
      </c>
      <c r="E50" s="56">
        <f t="shared" si="19"/>
        <v>0</v>
      </c>
    </row>
    <row r="51" spans="1:5" ht="58.5" customHeight="1" x14ac:dyDescent="0.2">
      <c r="A51" s="71" t="s">
        <v>369</v>
      </c>
      <c r="B51" s="293" t="s">
        <v>372</v>
      </c>
      <c r="C51" s="56">
        <f>C52</f>
        <v>44508.04</v>
      </c>
      <c r="D51" s="56">
        <f t="shared" ref="D51:E51" si="20">D52</f>
        <v>0</v>
      </c>
      <c r="E51" s="56">
        <f t="shared" si="20"/>
        <v>0</v>
      </c>
    </row>
    <row r="52" spans="1:5" ht="58.5" customHeight="1" x14ac:dyDescent="0.2">
      <c r="A52" s="71" t="s">
        <v>368</v>
      </c>
      <c r="B52" s="293" t="s">
        <v>373</v>
      </c>
      <c r="C52" s="56">
        <f>C53</f>
        <v>44508.04</v>
      </c>
      <c r="D52" s="56">
        <f t="shared" ref="D52:E52" si="21">D53</f>
        <v>0</v>
      </c>
      <c r="E52" s="56">
        <f t="shared" si="21"/>
        <v>0</v>
      </c>
    </row>
    <row r="53" spans="1:5" ht="60" customHeight="1" x14ac:dyDescent="0.2">
      <c r="A53" s="71" t="s">
        <v>366</v>
      </c>
      <c r="B53" s="293" t="s">
        <v>367</v>
      </c>
      <c r="C53" s="56">
        <v>44508.04</v>
      </c>
      <c r="D53" s="56">
        <v>0</v>
      </c>
      <c r="E53" s="292">
        <v>0</v>
      </c>
    </row>
    <row r="54" spans="1:5" ht="21.6" customHeight="1" x14ac:dyDescent="0.2">
      <c r="A54" s="70" t="s">
        <v>228</v>
      </c>
      <c r="B54" s="58" t="s">
        <v>212</v>
      </c>
      <c r="C54" s="56">
        <f>C55</f>
        <v>83100</v>
      </c>
      <c r="D54" s="56">
        <f t="shared" ref="D54:E56" si="22">D55</f>
        <v>0</v>
      </c>
      <c r="E54" s="56">
        <f t="shared" si="22"/>
        <v>0</v>
      </c>
    </row>
    <row r="55" spans="1:5" ht="24.6" customHeight="1" x14ac:dyDescent="0.2">
      <c r="A55" s="70" t="s">
        <v>229</v>
      </c>
      <c r="B55" s="58" t="s">
        <v>213</v>
      </c>
      <c r="C55" s="56">
        <f>C56</f>
        <v>83100</v>
      </c>
      <c r="D55" s="56">
        <f t="shared" si="22"/>
        <v>0</v>
      </c>
      <c r="E55" s="56">
        <f t="shared" si="22"/>
        <v>0</v>
      </c>
    </row>
    <row r="56" spans="1:5" ht="38.450000000000003" customHeight="1" x14ac:dyDescent="0.2">
      <c r="A56" s="71" t="s">
        <v>286</v>
      </c>
      <c r="B56" s="58" t="s">
        <v>214</v>
      </c>
      <c r="C56" s="56">
        <f>C57</f>
        <v>83100</v>
      </c>
      <c r="D56" s="56">
        <f t="shared" si="22"/>
        <v>0</v>
      </c>
      <c r="E56" s="56">
        <f t="shared" si="22"/>
        <v>0</v>
      </c>
    </row>
    <row r="57" spans="1:5" ht="43.9" customHeight="1" x14ac:dyDescent="0.2">
      <c r="A57" s="71" t="s">
        <v>357</v>
      </c>
      <c r="B57" s="58" t="s">
        <v>358</v>
      </c>
      <c r="C57" s="56">
        <v>83100</v>
      </c>
      <c r="D57" s="56">
        <v>0</v>
      </c>
      <c r="E57" s="57">
        <v>0</v>
      </c>
    </row>
    <row r="58" spans="1:5" ht="14.25" x14ac:dyDescent="0.2">
      <c r="A58" s="250" t="s">
        <v>33</v>
      </c>
      <c r="B58" s="251" t="s">
        <v>32</v>
      </c>
      <c r="C58" s="252">
        <f>C59+C78</f>
        <v>5935452.8499999996</v>
      </c>
      <c r="D58" s="252">
        <f t="shared" ref="D58:E58" si="23">D59+D78</f>
        <v>3981100</v>
      </c>
      <c r="E58" s="252">
        <f t="shared" si="23"/>
        <v>4085300</v>
      </c>
    </row>
    <row r="59" spans="1:5" ht="30" x14ac:dyDescent="0.2">
      <c r="A59" s="70" t="s">
        <v>35</v>
      </c>
      <c r="B59" s="58" t="s">
        <v>34</v>
      </c>
      <c r="C59" s="56">
        <f>C60+C67+C72+C75</f>
        <v>5935452.8499999996</v>
      </c>
      <c r="D59" s="56">
        <f t="shared" ref="D59:E59" si="24">D60+D67+D72+D75</f>
        <v>3981100</v>
      </c>
      <c r="E59" s="56">
        <f t="shared" si="24"/>
        <v>4085300</v>
      </c>
    </row>
    <row r="60" spans="1:5" ht="18" customHeight="1" x14ac:dyDescent="0.2">
      <c r="A60" s="70" t="s">
        <v>87</v>
      </c>
      <c r="B60" s="58" t="s">
        <v>36</v>
      </c>
      <c r="C60" s="56">
        <f>C61+C63+C65</f>
        <v>4843541</v>
      </c>
      <c r="D60" s="56">
        <f t="shared" ref="D60:E60" si="25">D61+D63+D65</f>
        <v>3811000</v>
      </c>
      <c r="E60" s="56">
        <f t="shared" si="25"/>
        <v>3899000</v>
      </c>
    </row>
    <row r="61" spans="1:5" ht="18" customHeight="1" x14ac:dyDescent="0.2">
      <c r="A61" s="70" t="s">
        <v>88</v>
      </c>
      <c r="B61" s="58" t="s">
        <v>37</v>
      </c>
      <c r="C61" s="56">
        <f>C62</f>
        <v>3670000</v>
      </c>
      <c r="D61" s="56">
        <f t="shared" ref="D61:E61" si="26">D62</f>
        <v>3759000</v>
      </c>
      <c r="E61" s="56">
        <f t="shared" si="26"/>
        <v>3846000</v>
      </c>
    </row>
    <row r="62" spans="1:5" ht="30" x14ac:dyDescent="0.2">
      <c r="A62" s="71" t="s">
        <v>270</v>
      </c>
      <c r="B62" s="58" t="s">
        <v>178</v>
      </c>
      <c r="C62" s="56">
        <v>3670000</v>
      </c>
      <c r="D62" s="56">
        <v>3759000</v>
      </c>
      <c r="E62" s="57">
        <v>3846000</v>
      </c>
    </row>
    <row r="63" spans="1:5" ht="30" x14ac:dyDescent="0.2">
      <c r="A63" s="70" t="s">
        <v>180</v>
      </c>
      <c r="B63" s="58" t="s">
        <v>179</v>
      </c>
      <c r="C63" s="56">
        <f>C64</f>
        <v>52000</v>
      </c>
      <c r="D63" s="56">
        <f t="shared" ref="D63:E63" si="27">D64</f>
        <v>52000</v>
      </c>
      <c r="E63" s="56">
        <f t="shared" si="27"/>
        <v>53000</v>
      </c>
    </row>
    <row r="64" spans="1:5" ht="30" x14ac:dyDescent="0.2">
      <c r="A64" s="71" t="s">
        <v>271</v>
      </c>
      <c r="B64" s="58" t="s">
        <v>181</v>
      </c>
      <c r="C64" s="56">
        <v>52000</v>
      </c>
      <c r="D64" s="56">
        <v>52000</v>
      </c>
      <c r="E64" s="57">
        <v>53000</v>
      </c>
    </row>
    <row r="65" spans="1:5" ht="18" customHeight="1" x14ac:dyDescent="0.2">
      <c r="A65" s="70" t="s">
        <v>284</v>
      </c>
      <c r="B65" s="58" t="s">
        <v>282</v>
      </c>
      <c r="C65" s="56">
        <f>C66</f>
        <v>1121541</v>
      </c>
      <c r="D65" s="56">
        <f t="shared" ref="D65:E65" si="28">D66</f>
        <v>0</v>
      </c>
      <c r="E65" s="56">
        <f t="shared" si="28"/>
        <v>0</v>
      </c>
    </row>
    <row r="66" spans="1:5" ht="21.75" customHeight="1" x14ac:dyDescent="0.2">
      <c r="A66" s="71" t="s">
        <v>285</v>
      </c>
      <c r="B66" s="58" t="s">
        <v>283</v>
      </c>
      <c r="C66" s="56">
        <v>1121541</v>
      </c>
      <c r="D66" s="56">
        <v>0</v>
      </c>
      <c r="E66" s="57">
        <v>0</v>
      </c>
    </row>
    <row r="67" spans="1:5" ht="15.75" customHeight="1" x14ac:dyDescent="0.2">
      <c r="A67" s="70" t="s">
        <v>314</v>
      </c>
      <c r="B67" s="58" t="s">
        <v>316</v>
      </c>
      <c r="C67" s="56">
        <f>C68+C70</f>
        <v>407000</v>
      </c>
      <c r="D67" s="56">
        <f t="shared" ref="D67:E67" si="29">D68+D70</f>
        <v>0</v>
      </c>
      <c r="E67" s="56">
        <f t="shared" si="29"/>
        <v>0</v>
      </c>
    </row>
    <row r="68" spans="1:5" ht="25.5" hidden="1" customHeight="1" x14ac:dyDescent="0.2">
      <c r="A68" s="70" t="s">
        <v>315</v>
      </c>
      <c r="B68" s="58" t="s">
        <v>317</v>
      </c>
      <c r="C68" s="56">
        <f>C69</f>
        <v>0</v>
      </c>
      <c r="D68" s="56">
        <f t="shared" ref="D68" si="30">D69</f>
        <v>0</v>
      </c>
      <c r="E68" s="56">
        <f t="shared" ref="E68" si="31">E69</f>
        <v>0</v>
      </c>
    </row>
    <row r="69" spans="1:5" ht="15.75" hidden="1" customHeight="1" x14ac:dyDescent="0.2">
      <c r="A69" s="71" t="s">
        <v>272</v>
      </c>
      <c r="B69" s="58" t="s">
        <v>215</v>
      </c>
      <c r="C69" s="56">
        <v>0</v>
      </c>
      <c r="D69" s="56">
        <v>0</v>
      </c>
      <c r="E69" s="57">
        <v>0</v>
      </c>
    </row>
    <row r="70" spans="1:5" ht="15.6" customHeight="1" x14ac:dyDescent="0.2">
      <c r="A70" s="71" t="s">
        <v>230</v>
      </c>
      <c r="B70" s="58" t="s">
        <v>185</v>
      </c>
      <c r="C70" s="56">
        <f>C71</f>
        <v>407000</v>
      </c>
      <c r="D70" s="56">
        <f t="shared" ref="D70:E70" si="32">D71</f>
        <v>0</v>
      </c>
      <c r="E70" s="56">
        <f t="shared" si="32"/>
        <v>0</v>
      </c>
    </row>
    <row r="71" spans="1:5" ht="28.15" customHeight="1" x14ac:dyDescent="0.2">
      <c r="A71" s="71" t="s">
        <v>273</v>
      </c>
      <c r="B71" s="58" t="s">
        <v>184</v>
      </c>
      <c r="C71" s="56">
        <v>407000</v>
      </c>
      <c r="D71" s="56">
        <v>0</v>
      </c>
      <c r="E71" s="57">
        <v>0</v>
      </c>
    </row>
    <row r="72" spans="1:5" ht="15" x14ac:dyDescent="0.2">
      <c r="A72" s="70" t="s">
        <v>89</v>
      </c>
      <c r="B72" s="58" t="s">
        <v>38</v>
      </c>
      <c r="C72" s="56">
        <f>C73</f>
        <v>154411.85</v>
      </c>
      <c r="D72" s="56">
        <f t="shared" ref="D72:E73" si="33">D73</f>
        <v>170100</v>
      </c>
      <c r="E72" s="56">
        <f t="shared" si="33"/>
        <v>186300</v>
      </c>
    </row>
    <row r="73" spans="1:5" ht="45" x14ac:dyDescent="0.2">
      <c r="A73" s="70" t="s">
        <v>90</v>
      </c>
      <c r="B73" s="58" t="s">
        <v>216</v>
      </c>
      <c r="C73" s="56">
        <f>C74</f>
        <v>154411.85</v>
      </c>
      <c r="D73" s="56">
        <f t="shared" si="33"/>
        <v>170100</v>
      </c>
      <c r="E73" s="56">
        <f t="shared" si="33"/>
        <v>186300</v>
      </c>
    </row>
    <row r="74" spans="1:5" ht="45" x14ac:dyDescent="0.2">
      <c r="A74" s="71" t="s">
        <v>274</v>
      </c>
      <c r="B74" s="58" t="s">
        <v>217</v>
      </c>
      <c r="C74" s="56">
        <v>154411.85</v>
      </c>
      <c r="D74" s="56">
        <v>170100</v>
      </c>
      <c r="E74" s="57">
        <v>186300</v>
      </c>
    </row>
    <row r="75" spans="1:5" ht="15" x14ac:dyDescent="0.2">
      <c r="A75" s="70" t="s">
        <v>231</v>
      </c>
      <c r="B75" s="58" t="s">
        <v>39</v>
      </c>
      <c r="C75" s="56">
        <f>C76</f>
        <v>530500</v>
      </c>
      <c r="D75" s="56">
        <f t="shared" ref="D75:E76" si="34">D76</f>
        <v>0</v>
      </c>
      <c r="E75" s="56">
        <f t="shared" si="34"/>
        <v>0</v>
      </c>
    </row>
    <row r="76" spans="1:5" ht="15" x14ac:dyDescent="0.2">
      <c r="A76" s="70" t="s">
        <v>232</v>
      </c>
      <c r="B76" s="58" t="s">
        <v>194</v>
      </c>
      <c r="C76" s="56">
        <f>C77</f>
        <v>530500</v>
      </c>
      <c r="D76" s="56">
        <f t="shared" si="34"/>
        <v>0</v>
      </c>
      <c r="E76" s="56">
        <f t="shared" si="34"/>
        <v>0</v>
      </c>
    </row>
    <row r="77" spans="1:5" ht="30" x14ac:dyDescent="0.2">
      <c r="A77" s="71" t="s">
        <v>275</v>
      </c>
      <c r="B77" s="58" t="s">
        <v>40</v>
      </c>
      <c r="C77" s="56">
        <v>530500</v>
      </c>
      <c r="D77" s="56">
        <v>0</v>
      </c>
      <c r="E77" s="57">
        <v>0</v>
      </c>
    </row>
    <row r="78" spans="1:5" ht="30" hidden="1" x14ac:dyDescent="0.2">
      <c r="A78" s="70" t="s">
        <v>233</v>
      </c>
      <c r="B78" s="58" t="s">
        <v>218</v>
      </c>
      <c r="C78" s="56">
        <f>C79</f>
        <v>0</v>
      </c>
      <c r="D78" s="56">
        <f t="shared" ref="D78:E79" si="35">D79</f>
        <v>0</v>
      </c>
      <c r="E78" s="56">
        <f t="shared" si="35"/>
        <v>0</v>
      </c>
    </row>
    <row r="79" spans="1:5" ht="30" hidden="1" x14ac:dyDescent="0.2">
      <c r="A79" s="70" t="s">
        <v>234</v>
      </c>
      <c r="B79" s="58" t="s">
        <v>219</v>
      </c>
      <c r="C79" s="56">
        <f>C80</f>
        <v>0</v>
      </c>
      <c r="D79" s="56">
        <f t="shared" si="35"/>
        <v>0</v>
      </c>
      <c r="E79" s="56">
        <f t="shared" si="35"/>
        <v>0</v>
      </c>
    </row>
    <row r="80" spans="1:5" ht="30.75" hidden="1" thickBot="1" x14ac:dyDescent="0.25">
      <c r="A80" s="253" t="s">
        <v>287</v>
      </c>
      <c r="B80" s="254" t="s">
        <v>220</v>
      </c>
      <c r="C80" s="255">
        <v>0</v>
      </c>
      <c r="D80" s="255">
        <v>0</v>
      </c>
      <c r="E80" s="256">
        <v>0</v>
      </c>
    </row>
    <row r="81" spans="1:5" ht="15" hidden="1" x14ac:dyDescent="0.25">
      <c r="A81" s="59" t="s">
        <v>235</v>
      </c>
      <c r="B81" s="60" t="s">
        <v>221</v>
      </c>
      <c r="C81" s="61">
        <v>0</v>
      </c>
      <c r="D81" s="62">
        <v>0</v>
      </c>
      <c r="E81" s="63">
        <v>0</v>
      </c>
    </row>
    <row r="82" spans="1:5" ht="15" hidden="1" x14ac:dyDescent="0.25">
      <c r="A82" s="40" t="s">
        <v>236</v>
      </c>
      <c r="B82" s="41" t="s">
        <v>91</v>
      </c>
      <c r="C82" s="42">
        <v>0</v>
      </c>
      <c r="D82" s="43">
        <v>0</v>
      </c>
      <c r="E82" s="44">
        <v>0</v>
      </c>
    </row>
    <row r="83" spans="1:5" ht="15" hidden="1" x14ac:dyDescent="0.25">
      <c r="A83" s="45" t="s">
        <v>276</v>
      </c>
      <c r="B83" s="41" t="s">
        <v>91</v>
      </c>
      <c r="C83" s="42"/>
      <c r="D83" s="43"/>
      <c r="E83" s="44"/>
    </row>
  </sheetData>
  <mergeCells count="1">
    <mergeCell ref="B6:D6"/>
  </mergeCells>
  <pageMargins left="0.70866141732283472" right="0.70866141732283472" top="0.55118110236220474" bottom="0.35433070866141736" header="0.31496062992125984" footer="0.23622047244094491"/>
  <pageSetup paperSize="9" scale="6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30"/>
  <sheetViews>
    <sheetView view="pageBreakPreview" topLeftCell="A4" zoomScale="85" zoomScaleNormal="70" zoomScaleSheetLayoutView="85" workbookViewId="0">
      <selection activeCell="F1" sqref="F1"/>
    </sheetView>
  </sheetViews>
  <sheetFormatPr defaultColWidth="9.140625" defaultRowHeight="12.75" x14ac:dyDescent="0.2"/>
  <cols>
    <col min="1" max="1" width="77.140625" style="103" customWidth="1"/>
    <col min="2" max="3" width="8" style="103" customWidth="1"/>
    <col min="4" max="6" width="14.28515625" style="103" customWidth="1"/>
    <col min="7" max="16384" width="9.140625" style="103"/>
  </cols>
  <sheetData>
    <row r="1" spans="1:6" ht="18.75" x14ac:dyDescent="0.3">
      <c r="A1" s="104" t="s">
        <v>79</v>
      </c>
      <c r="B1" s="104"/>
      <c r="C1" s="104"/>
      <c r="D1" s="129"/>
      <c r="E1" s="129"/>
      <c r="F1" s="105" t="s">
        <v>77</v>
      </c>
    </row>
    <row r="2" spans="1:6" ht="18.75" x14ac:dyDescent="0.3">
      <c r="A2" s="104" t="s">
        <v>80</v>
      </c>
      <c r="B2" s="104"/>
      <c r="C2" s="104"/>
      <c r="D2" s="129"/>
      <c r="E2" s="129"/>
      <c r="F2" s="105" t="s">
        <v>312</v>
      </c>
    </row>
    <row r="3" spans="1:6" ht="18.75" x14ac:dyDescent="0.3">
      <c r="A3" s="104" t="s">
        <v>81</v>
      </c>
      <c r="B3" s="104"/>
      <c r="C3" s="104"/>
      <c r="D3" s="129"/>
      <c r="E3" s="129"/>
      <c r="F3" s="105" t="s">
        <v>201</v>
      </c>
    </row>
    <row r="4" spans="1:6" ht="18.75" x14ac:dyDescent="0.3">
      <c r="A4" s="104" t="s">
        <v>82</v>
      </c>
      <c r="B4" s="104"/>
      <c r="C4" s="104"/>
      <c r="D4" s="104"/>
      <c r="E4" s="104"/>
      <c r="F4" s="105" t="str">
        <f>'пр 1'!E4</f>
        <v>от 24.12.2024 № 182</v>
      </c>
    </row>
    <row r="5" spans="1:6" ht="15.75" x14ac:dyDescent="0.25">
      <c r="A5" s="123"/>
      <c r="B5" s="123"/>
      <c r="C5" s="123"/>
      <c r="D5" s="130"/>
      <c r="E5" s="131"/>
      <c r="F5" s="131"/>
    </row>
    <row r="6" spans="1:6" ht="15.75" x14ac:dyDescent="0.25">
      <c r="A6" s="123"/>
      <c r="B6" s="123"/>
      <c r="C6" s="123"/>
      <c r="D6" s="130"/>
      <c r="E6" s="130"/>
      <c r="F6" s="130"/>
    </row>
    <row r="7" spans="1:6" ht="15.75" x14ac:dyDescent="0.25">
      <c r="A7" s="320"/>
      <c r="B7" s="320"/>
      <c r="C7" s="320"/>
      <c r="D7" s="320"/>
      <c r="E7" s="320"/>
      <c r="F7" s="320"/>
    </row>
    <row r="8" spans="1:6" ht="36.6" customHeight="1" x14ac:dyDescent="0.2">
      <c r="A8" s="321" t="s">
        <v>347</v>
      </c>
      <c r="B8" s="321"/>
      <c r="C8" s="321"/>
      <c r="D8" s="321"/>
      <c r="E8" s="321"/>
      <c r="F8" s="321"/>
    </row>
    <row r="9" spans="1:6" ht="13.5" thickBot="1" x14ac:dyDescent="0.25">
      <c r="A9" s="132"/>
      <c r="B9" s="132"/>
      <c r="C9" s="132"/>
      <c r="D9" s="133"/>
      <c r="E9" s="133"/>
      <c r="F9" s="133" t="s">
        <v>55</v>
      </c>
    </row>
    <row r="10" spans="1:6" ht="14.25" x14ac:dyDescent="0.2">
      <c r="A10" s="134" t="s">
        <v>131</v>
      </c>
      <c r="B10" s="135" t="s">
        <v>117</v>
      </c>
      <c r="C10" s="135" t="s">
        <v>118</v>
      </c>
      <c r="D10" s="136">
        <v>2024</v>
      </c>
      <c r="E10" s="136">
        <v>2025</v>
      </c>
      <c r="F10" s="137">
        <v>2026</v>
      </c>
    </row>
    <row r="11" spans="1:6" ht="14.25" x14ac:dyDescent="0.2">
      <c r="A11" s="284" t="s">
        <v>307</v>
      </c>
      <c r="B11" s="139" t="s">
        <v>120</v>
      </c>
      <c r="C11" s="139" t="s">
        <v>120</v>
      </c>
      <c r="D11" s="285">
        <f>'пр 4'!G9</f>
        <v>0</v>
      </c>
      <c r="E11" s="285">
        <f>'пр 4'!H9</f>
        <v>141250</v>
      </c>
      <c r="F11" s="285">
        <f>'пр 4'!I9</f>
        <v>289200</v>
      </c>
    </row>
    <row r="12" spans="1:6" ht="22.5" customHeight="1" x14ac:dyDescent="0.2">
      <c r="A12" s="138" t="s">
        <v>42</v>
      </c>
      <c r="B12" s="139" t="s">
        <v>119</v>
      </c>
      <c r="C12" s="139" t="s">
        <v>120</v>
      </c>
      <c r="D12" s="140">
        <f>D13+D14+D15+D16</f>
        <v>2990957.3400000003</v>
      </c>
      <c r="E12" s="140">
        <f>E13+E14+E15+E16</f>
        <v>2158934</v>
      </c>
      <c r="F12" s="141">
        <f>F13+F14+F15+F16</f>
        <v>2187494</v>
      </c>
    </row>
    <row r="13" spans="1:6" ht="30" x14ac:dyDescent="0.25">
      <c r="A13" s="142" t="s">
        <v>43</v>
      </c>
      <c r="B13" s="143" t="s">
        <v>119</v>
      </c>
      <c r="C13" s="143" t="s">
        <v>121</v>
      </c>
      <c r="D13" s="84">
        <f>'пр 4'!G12</f>
        <v>742532.27</v>
      </c>
      <c r="E13" s="84">
        <f>'пр 4'!H12</f>
        <v>624960</v>
      </c>
      <c r="F13" s="84">
        <f>'пр 4'!I12</f>
        <v>637980</v>
      </c>
    </row>
    <row r="14" spans="1:6" s="144" customFormat="1" ht="45" x14ac:dyDescent="0.25">
      <c r="A14" s="142" t="s">
        <v>46</v>
      </c>
      <c r="B14" s="143" t="s">
        <v>119</v>
      </c>
      <c r="C14" s="143" t="s">
        <v>123</v>
      </c>
      <c r="D14" s="84">
        <f>'пр 4'!G20</f>
        <v>2213275.0700000003</v>
      </c>
      <c r="E14" s="84">
        <f>'пр 4'!H20</f>
        <v>1502336</v>
      </c>
      <c r="F14" s="84">
        <f>'пр 4'!I20</f>
        <v>1517876</v>
      </c>
    </row>
    <row r="15" spans="1:6" s="144" customFormat="1" ht="30" x14ac:dyDescent="0.25">
      <c r="A15" s="142" t="s">
        <v>92</v>
      </c>
      <c r="B15" s="143" t="s">
        <v>119</v>
      </c>
      <c r="C15" s="143" t="s">
        <v>126</v>
      </c>
      <c r="D15" s="84">
        <f>'пр 4'!G53</f>
        <v>31638</v>
      </c>
      <c r="E15" s="84">
        <f>'пр 4'!H53</f>
        <v>31638</v>
      </c>
      <c r="F15" s="84">
        <f>'пр 4'!I53</f>
        <v>31638</v>
      </c>
    </row>
    <row r="16" spans="1:6" s="144" customFormat="1" ht="18" x14ac:dyDescent="0.25">
      <c r="A16" s="142" t="s">
        <v>105</v>
      </c>
      <c r="B16" s="143" t="s">
        <v>119</v>
      </c>
      <c r="C16" s="143" t="s">
        <v>127</v>
      </c>
      <c r="D16" s="84">
        <f>'пр 4'!G59</f>
        <v>3512</v>
      </c>
      <c r="E16" s="84">
        <f>'пр 4'!H59</f>
        <v>0</v>
      </c>
      <c r="F16" s="84">
        <f>'пр 4'!I59</f>
        <v>0</v>
      </c>
    </row>
    <row r="17" spans="1:6" ht="14.25" x14ac:dyDescent="0.2">
      <c r="A17" s="145" t="s">
        <v>47</v>
      </c>
      <c r="B17" s="139" t="s">
        <v>121</v>
      </c>
      <c r="C17" s="139" t="s">
        <v>120</v>
      </c>
      <c r="D17" s="140">
        <f>D18</f>
        <v>154411.85</v>
      </c>
      <c r="E17" s="140">
        <f>E18</f>
        <v>170100</v>
      </c>
      <c r="F17" s="141">
        <f>F18</f>
        <v>186300</v>
      </c>
    </row>
    <row r="18" spans="1:6" ht="15" x14ac:dyDescent="0.25">
      <c r="A18" s="146" t="s">
        <v>290</v>
      </c>
      <c r="B18" s="147" t="s">
        <v>121</v>
      </c>
      <c r="C18" s="147" t="s">
        <v>122</v>
      </c>
      <c r="D18" s="84">
        <f>'пр 4'!G67</f>
        <v>154411.85</v>
      </c>
      <c r="E18" s="84">
        <f>'пр 4'!H67</f>
        <v>170100</v>
      </c>
      <c r="F18" s="84">
        <f>'пр 4'!I67</f>
        <v>186300</v>
      </c>
    </row>
    <row r="19" spans="1:6" ht="28.5" x14ac:dyDescent="0.2">
      <c r="A19" s="148" t="s">
        <v>49</v>
      </c>
      <c r="B19" s="149" t="s">
        <v>122</v>
      </c>
      <c r="C19" s="149" t="s">
        <v>120</v>
      </c>
      <c r="D19" s="140">
        <f>D20+D21</f>
        <v>14223.2</v>
      </c>
      <c r="E19" s="140">
        <f>E20+E21</f>
        <v>4000</v>
      </c>
      <c r="F19" s="141">
        <f>F20+F21</f>
        <v>0</v>
      </c>
    </row>
    <row r="20" spans="1:6" ht="30" x14ac:dyDescent="0.25">
      <c r="A20" s="82" t="s">
        <v>310</v>
      </c>
      <c r="B20" s="83" t="s">
        <v>122</v>
      </c>
      <c r="C20" s="83" t="s">
        <v>128</v>
      </c>
      <c r="D20" s="84">
        <f>'пр 4'!G78</f>
        <v>14223.2</v>
      </c>
      <c r="E20" s="84">
        <f>'пр 4'!H78</f>
        <v>4000</v>
      </c>
      <c r="F20" s="84">
        <f>'пр 4'!I78</f>
        <v>0</v>
      </c>
    </row>
    <row r="21" spans="1:6" ht="30" hidden="1" x14ac:dyDescent="0.25">
      <c r="A21" s="82" t="s">
        <v>50</v>
      </c>
      <c r="B21" s="83" t="s">
        <v>122</v>
      </c>
      <c r="C21" s="83" t="s">
        <v>129</v>
      </c>
      <c r="D21" s="84">
        <v>0</v>
      </c>
      <c r="E21" s="84">
        <v>0</v>
      </c>
      <c r="F21" s="85">
        <v>0</v>
      </c>
    </row>
    <row r="22" spans="1:6" ht="14.25" x14ac:dyDescent="0.2">
      <c r="A22" s="148" t="s">
        <v>51</v>
      </c>
      <c r="B22" s="139" t="s">
        <v>123</v>
      </c>
      <c r="C22" s="139" t="s">
        <v>120</v>
      </c>
      <c r="D22" s="140">
        <f>D23+D24</f>
        <v>1452733.31</v>
      </c>
      <c r="E22" s="140">
        <f t="shared" ref="E22:F22" si="0">E23+E24</f>
        <v>863050</v>
      </c>
      <c r="F22" s="140">
        <f t="shared" si="0"/>
        <v>896050</v>
      </c>
    </row>
    <row r="23" spans="1:6" ht="25.5" customHeight="1" x14ac:dyDescent="0.25">
      <c r="A23" s="82" t="s">
        <v>52</v>
      </c>
      <c r="B23" s="83" t="s">
        <v>123</v>
      </c>
      <c r="C23" s="83" t="s">
        <v>130</v>
      </c>
      <c r="D23" s="84">
        <f>'пр 4'!G86</f>
        <v>1075333.31</v>
      </c>
      <c r="E23" s="84">
        <f>'пр 4'!H86</f>
        <v>863000</v>
      </c>
      <c r="F23" s="84">
        <f>'пр 4'!I86</f>
        <v>896000</v>
      </c>
    </row>
    <row r="24" spans="1:6" ht="15.75" customHeight="1" x14ac:dyDescent="0.25">
      <c r="A24" s="82" t="s">
        <v>197</v>
      </c>
      <c r="B24" s="83" t="s">
        <v>123</v>
      </c>
      <c r="C24" s="83" t="s">
        <v>188</v>
      </c>
      <c r="D24" s="84">
        <f>'пр 4'!G99</f>
        <v>377400</v>
      </c>
      <c r="E24" s="84">
        <f>'пр 4'!H99</f>
        <v>50</v>
      </c>
      <c r="F24" s="84">
        <f>'пр 4'!I99</f>
        <v>50</v>
      </c>
    </row>
    <row r="25" spans="1:6" ht="25.5" customHeight="1" x14ac:dyDescent="0.2">
      <c r="A25" s="148" t="s">
        <v>85</v>
      </c>
      <c r="B25" s="139" t="s">
        <v>124</v>
      </c>
      <c r="C25" s="139" t="s">
        <v>120</v>
      </c>
      <c r="D25" s="140">
        <f>D26+D27</f>
        <v>719183</v>
      </c>
      <c r="E25" s="140">
        <f t="shared" ref="E25:F25" si="1">E26+E27</f>
        <v>53866</v>
      </c>
      <c r="F25" s="140">
        <f t="shared" si="1"/>
        <v>7356</v>
      </c>
    </row>
    <row r="26" spans="1:6" ht="19.5" hidden="1" customHeight="1" x14ac:dyDescent="0.25">
      <c r="A26" s="82" t="s">
        <v>304</v>
      </c>
      <c r="B26" s="83" t="s">
        <v>124</v>
      </c>
      <c r="C26" s="83" t="s">
        <v>121</v>
      </c>
      <c r="D26" s="84">
        <f>'пр 4'!G113</f>
        <v>0</v>
      </c>
      <c r="E26" s="84">
        <f>'пр 4'!H113</f>
        <v>0</v>
      </c>
      <c r="F26" s="84">
        <f>'пр 4'!I113</f>
        <v>0</v>
      </c>
    </row>
    <row r="27" spans="1:6" ht="15" x14ac:dyDescent="0.25">
      <c r="A27" s="82" t="s">
        <v>83</v>
      </c>
      <c r="B27" s="83" t="s">
        <v>124</v>
      </c>
      <c r="C27" s="83" t="s">
        <v>122</v>
      </c>
      <c r="D27" s="84">
        <f>'пр 4'!G120</f>
        <v>719183</v>
      </c>
      <c r="E27" s="84">
        <f>'пр 4'!H120</f>
        <v>53866</v>
      </c>
      <c r="F27" s="84">
        <f>'пр 4'!I120</f>
        <v>7356</v>
      </c>
    </row>
    <row r="28" spans="1:6" ht="14.25" x14ac:dyDescent="0.2">
      <c r="A28" s="148" t="s">
        <v>53</v>
      </c>
      <c r="B28" s="139" t="s">
        <v>125</v>
      </c>
      <c r="C28" s="139" t="s">
        <v>120</v>
      </c>
      <c r="D28" s="140">
        <f>D29</f>
        <v>3245202.24</v>
      </c>
      <c r="E28" s="140">
        <f>E29</f>
        <v>2428900</v>
      </c>
      <c r="F28" s="141">
        <f>F29</f>
        <v>2403900</v>
      </c>
    </row>
    <row r="29" spans="1:6" ht="15" x14ac:dyDescent="0.25">
      <c r="A29" s="82" t="s">
        <v>54</v>
      </c>
      <c r="B29" s="83" t="s">
        <v>125</v>
      </c>
      <c r="C29" s="83" t="s">
        <v>119</v>
      </c>
      <c r="D29" s="84">
        <f>'пр 4'!G139</f>
        <v>3245202.24</v>
      </c>
      <c r="E29" s="84">
        <f>'пр 4'!H139</f>
        <v>2428900</v>
      </c>
      <c r="F29" s="84">
        <f>'пр 4'!I139</f>
        <v>2403900</v>
      </c>
    </row>
    <row r="30" spans="1:6" ht="15" thickBot="1" x14ac:dyDescent="0.25">
      <c r="A30" s="80" t="s">
        <v>303</v>
      </c>
      <c r="B30" s="86" t="s">
        <v>132</v>
      </c>
      <c r="C30" s="86" t="s">
        <v>132</v>
      </c>
      <c r="D30" s="87">
        <f>D11+D12+D17+D19+D22+D25+D28</f>
        <v>8576710.9400000013</v>
      </c>
      <c r="E30" s="87">
        <f t="shared" ref="E30:F30" si="2">E11+E12+E17+E19+E22+E25+E28</f>
        <v>5820100</v>
      </c>
      <c r="F30" s="87">
        <f t="shared" si="2"/>
        <v>5970300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132"/>
  <sheetViews>
    <sheetView zoomScale="70" zoomScaleNormal="70" workbookViewId="0">
      <selection activeCell="F79" sqref="F79:H79"/>
    </sheetView>
  </sheetViews>
  <sheetFormatPr defaultColWidth="9.140625" defaultRowHeight="12.75" x14ac:dyDescent="0.2"/>
  <cols>
    <col min="1" max="1" width="77.140625" style="103" customWidth="1"/>
    <col min="2" max="3" width="8" style="103" customWidth="1"/>
    <col min="4" max="4" width="14.28515625" style="103" customWidth="1"/>
    <col min="5" max="5" width="8" style="103" customWidth="1"/>
    <col min="6" max="8" width="14.28515625" style="103" customWidth="1"/>
    <col min="9" max="16384" width="9.140625" style="103"/>
  </cols>
  <sheetData>
    <row r="1" spans="1:8" ht="15.6" customHeight="1" x14ac:dyDescent="0.2">
      <c r="A1" s="150"/>
      <c r="B1" s="150"/>
      <c r="C1" s="150"/>
      <c r="D1" s="150"/>
      <c r="E1" s="151"/>
      <c r="F1" s="151"/>
      <c r="G1" s="151"/>
      <c r="H1" s="105" t="s">
        <v>277</v>
      </c>
    </row>
    <row r="2" spans="1:8" ht="14.45" customHeight="1" x14ac:dyDescent="0.2">
      <c r="A2" s="150"/>
      <c r="B2" s="150"/>
      <c r="C2" s="150"/>
      <c r="D2" s="150"/>
      <c r="E2" s="151"/>
      <c r="F2" s="151"/>
      <c r="G2" s="151"/>
      <c r="H2" s="105" t="s">
        <v>312</v>
      </c>
    </row>
    <row r="3" spans="1:8" ht="15.6" customHeight="1" x14ac:dyDescent="0.2">
      <c r="A3" s="150"/>
      <c r="B3" s="150"/>
      <c r="C3" s="150"/>
      <c r="D3" s="150"/>
      <c r="E3" s="151"/>
      <c r="F3" s="151"/>
      <c r="G3" s="151"/>
      <c r="H3" s="105" t="s">
        <v>201</v>
      </c>
    </row>
    <row r="4" spans="1:8" ht="15" customHeight="1" x14ac:dyDescent="0.2">
      <c r="A4" s="150"/>
      <c r="B4" s="150"/>
      <c r="C4" s="150"/>
      <c r="D4" s="150"/>
      <c r="E4" s="151"/>
      <c r="F4" s="151"/>
      <c r="G4" s="151"/>
      <c r="H4" s="105" t="str">
        <f>'пр 1'!E4</f>
        <v>от 24.12.2024 № 182</v>
      </c>
    </row>
    <row r="5" spans="1:8" ht="18.75" x14ac:dyDescent="0.2">
      <c r="A5" s="150"/>
      <c r="B5" s="150"/>
      <c r="C5" s="150"/>
      <c r="D5" s="150"/>
      <c r="E5" s="151"/>
      <c r="F5" s="151"/>
      <c r="G5" s="150"/>
      <c r="H5" s="150"/>
    </row>
    <row r="6" spans="1:8" ht="67.150000000000006" customHeight="1" x14ac:dyDescent="0.2">
      <c r="A6" s="323" t="s">
        <v>348</v>
      </c>
      <c r="B6" s="323"/>
      <c r="C6" s="323"/>
      <c r="D6" s="323"/>
      <c r="E6" s="323"/>
      <c r="F6" s="323"/>
      <c r="G6" s="323"/>
      <c r="H6" s="323"/>
    </row>
    <row r="7" spans="1:8" ht="16.5" thickBot="1" x14ac:dyDescent="0.25">
      <c r="A7" s="152"/>
      <c r="B7" s="322"/>
      <c r="C7" s="322"/>
      <c r="D7" s="322"/>
      <c r="E7" s="153"/>
      <c r="F7" s="154"/>
      <c r="G7" s="155"/>
      <c r="H7" s="153" t="s">
        <v>55</v>
      </c>
    </row>
    <row r="8" spans="1:8" ht="30.75" customHeight="1" x14ac:dyDescent="0.2">
      <c r="A8" s="156" t="s">
        <v>56</v>
      </c>
      <c r="B8" s="157" t="s">
        <v>117</v>
      </c>
      <c r="C8" s="157" t="s">
        <v>118</v>
      </c>
      <c r="D8" s="158" t="s">
        <v>57</v>
      </c>
      <c r="E8" s="158" t="s">
        <v>58</v>
      </c>
      <c r="F8" s="157">
        <v>2024</v>
      </c>
      <c r="G8" s="157">
        <v>2025</v>
      </c>
      <c r="H8" s="157">
        <v>2026</v>
      </c>
    </row>
    <row r="9" spans="1:8" ht="17.45" customHeight="1" x14ac:dyDescent="0.2">
      <c r="A9" s="282" t="s">
        <v>307</v>
      </c>
      <c r="B9" s="230" t="s">
        <v>120</v>
      </c>
      <c r="C9" s="230" t="s">
        <v>120</v>
      </c>
      <c r="D9" s="188">
        <v>0</v>
      </c>
      <c r="E9" s="230" t="s">
        <v>293</v>
      </c>
      <c r="F9" s="270">
        <f>'пр 4'!G9</f>
        <v>0</v>
      </c>
      <c r="G9" s="270">
        <f>'пр 4'!H9</f>
        <v>141250</v>
      </c>
      <c r="H9" s="270">
        <f>'пр 4'!I9</f>
        <v>289200</v>
      </c>
    </row>
    <row r="10" spans="1:8" ht="26.25" customHeight="1" x14ac:dyDescent="0.2">
      <c r="A10" s="159" t="s">
        <v>42</v>
      </c>
      <c r="B10" s="160">
        <v>1</v>
      </c>
      <c r="C10" s="160">
        <v>0</v>
      </c>
      <c r="D10" s="161">
        <v>0</v>
      </c>
      <c r="E10" s="162">
        <v>0</v>
      </c>
      <c r="F10" s="163">
        <f>F11+F17+F38+F44</f>
        <v>2990957.3400000003</v>
      </c>
      <c r="G10" s="163">
        <f>G11+G17+G38+G44</f>
        <v>2158934</v>
      </c>
      <c r="H10" s="163">
        <f>H11+H17+H38+H44</f>
        <v>2187494</v>
      </c>
    </row>
    <row r="11" spans="1:8" ht="34.5" customHeight="1" x14ac:dyDescent="0.2">
      <c r="A11" s="164" t="s">
        <v>43</v>
      </c>
      <c r="B11" s="257">
        <v>1</v>
      </c>
      <c r="C11" s="257">
        <v>2</v>
      </c>
      <c r="D11" s="161">
        <v>0</v>
      </c>
      <c r="E11" s="162">
        <v>0</v>
      </c>
      <c r="F11" s="163">
        <f>F12</f>
        <v>742532.27</v>
      </c>
      <c r="G11" s="163">
        <f t="shared" ref="G11:H11" si="0">G12</f>
        <v>624960</v>
      </c>
      <c r="H11" s="163">
        <f t="shared" si="0"/>
        <v>637980</v>
      </c>
    </row>
    <row r="12" spans="1:8" ht="48.75" customHeight="1" x14ac:dyDescent="0.2">
      <c r="A12" s="165" t="s">
        <v>291</v>
      </c>
      <c r="B12" s="97">
        <v>1</v>
      </c>
      <c r="C12" s="97">
        <v>2</v>
      </c>
      <c r="D12" s="166">
        <v>5700000000</v>
      </c>
      <c r="E12" s="167">
        <v>0</v>
      </c>
      <c r="F12" s="95">
        <f>F13</f>
        <v>742532.27</v>
      </c>
      <c r="G12" s="95">
        <f t="shared" ref="G12:H12" si="1">G13</f>
        <v>624960</v>
      </c>
      <c r="H12" s="95">
        <f t="shared" si="1"/>
        <v>637980</v>
      </c>
    </row>
    <row r="13" spans="1:8" ht="23.25" customHeight="1" x14ac:dyDescent="0.2">
      <c r="A13" s="165" t="s">
        <v>252</v>
      </c>
      <c r="B13" s="97">
        <v>1</v>
      </c>
      <c r="C13" s="97">
        <v>2</v>
      </c>
      <c r="D13" s="166">
        <v>5740000000</v>
      </c>
      <c r="E13" s="167">
        <v>0</v>
      </c>
      <c r="F13" s="95">
        <f>F14</f>
        <v>742532.27</v>
      </c>
      <c r="G13" s="95">
        <f t="shared" ref="G13:H13" si="2">G14</f>
        <v>624960</v>
      </c>
      <c r="H13" s="95">
        <f t="shared" si="2"/>
        <v>637980</v>
      </c>
    </row>
    <row r="14" spans="1:8" ht="23.25" customHeight="1" x14ac:dyDescent="0.2">
      <c r="A14" s="165" t="s">
        <v>268</v>
      </c>
      <c r="B14" s="97">
        <v>1</v>
      </c>
      <c r="C14" s="97">
        <v>2</v>
      </c>
      <c r="D14" s="166">
        <v>5740500000</v>
      </c>
      <c r="E14" s="167">
        <v>0</v>
      </c>
      <c r="F14" s="95">
        <f>F15</f>
        <v>742532.27</v>
      </c>
      <c r="G14" s="95">
        <f t="shared" ref="G14:H14" si="3">G15</f>
        <v>624960</v>
      </c>
      <c r="H14" s="95">
        <f t="shared" si="3"/>
        <v>637980</v>
      </c>
    </row>
    <row r="15" spans="1:8" ht="23.25" customHeight="1" x14ac:dyDescent="0.2">
      <c r="A15" s="165" t="s">
        <v>59</v>
      </c>
      <c r="B15" s="97">
        <v>1</v>
      </c>
      <c r="C15" s="97">
        <v>2</v>
      </c>
      <c r="D15" s="166">
        <v>5740510010</v>
      </c>
      <c r="E15" s="167">
        <v>0</v>
      </c>
      <c r="F15" s="95">
        <f>F16</f>
        <v>742532.27</v>
      </c>
      <c r="G15" s="95">
        <f t="shared" ref="G15:H15" si="4">G16</f>
        <v>624960</v>
      </c>
      <c r="H15" s="95">
        <f t="shared" si="4"/>
        <v>637980</v>
      </c>
    </row>
    <row r="16" spans="1:8" ht="23.25" customHeight="1" x14ac:dyDescent="0.2">
      <c r="A16" s="165" t="s">
        <v>60</v>
      </c>
      <c r="B16" s="97">
        <v>1</v>
      </c>
      <c r="C16" s="97">
        <v>2</v>
      </c>
      <c r="D16" s="166">
        <v>5740510010</v>
      </c>
      <c r="E16" s="167">
        <v>120</v>
      </c>
      <c r="F16" s="95">
        <f>'пр 4'!G17</f>
        <v>742532.27</v>
      </c>
      <c r="G16" s="95">
        <f>'пр 4'!H17</f>
        <v>624960</v>
      </c>
      <c r="H16" s="95">
        <f>'пр 4'!I17</f>
        <v>637980</v>
      </c>
    </row>
    <row r="17" spans="1:8" ht="45.75" customHeight="1" x14ac:dyDescent="0.2">
      <c r="A17" s="164" t="s">
        <v>46</v>
      </c>
      <c r="B17" s="257">
        <v>1</v>
      </c>
      <c r="C17" s="257">
        <v>4</v>
      </c>
      <c r="D17" s="161">
        <v>0</v>
      </c>
      <c r="E17" s="162">
        <v>0</v>
      </c>
      <c r="F17" s="163">
        <f>F18+F34</f>
        <v>2213275.0700000003</v>
      </c>
      <c r="G17" s="163">
        <f t="shared" ref="G17:H17" si="5">G18+G34</f>
        <v>1502336</v>
      </c>
      <c r="H17" s="163">
        <f t="shared" si="5"/>
        <v>1517876</v>
      </c>
    </row>
    <row r="18" spans="1:8" ht="48.75" customHeight="1" x14ac:dyDescent="0.2">
      <c r="A18" s="165" t="s">
        <v>291</v>
      </c>
      <c r="B18" s="97">
        <v>1</v>
      </c>
      <c r="C18" s="97">
        <v>4</v>
      </c>
      <c r="D18" s="166">
        <v>5700000000</v>
      </c>
      <c r="E18" s="167">
        <v>0</v>
      </c>
      <c r="F18" s="95">
        <f>F19</f>
        <v>2212275.0700000003</v>
      </c>
      <c r="G18" s="95">
        <f t="shared" ref="G18:H18" si="6">G19</f>
        <v>1502336</v>
      </c>
      <c r="H18" s="95">
        <f t="shared" si="6"/>
        <v>1517876</v>
      </c>
    </row>
    <row r="19" spans="1:8" ht="23.25" customHeight="1" x14ac:dyDescent="0.2">
      <c r="A19" s="165" t="s">
        <v>252</v>
      </c>
      <c r="B19" s="97">
        <v>1</v>
      </c>
      <c r="C19" s="97">
        <v>4</v>
      </c>
      <c r="D19" s="166">
        <v>5740000000</v>
      </c>
      <c r="E19" s="167">
        <v>0</v>
      </c>
      <c r="F19" s="95">
        <f>F20</f>
        <v>2212275.0700000003</v>
      </c>
      <c r="G19" s="95">
        <f t="shared" ref="G19:H19" si="7">G20</f>
        <v>1502336</v>
      </c>
      <c r="H19" s="95">
        <f t="shared" si="7"/>
        <v>1517876</v>
      </c>
    </row>
    <row r="20" spans="1:8" ht="23.25" customHeight="1" x14ac:dyDescent="0.2">
      <c r="A20" s="165" t="s">
        <v>251</v>
      </c>
      <c r="B20" s="97">
        <v>1</v>
      </c>
      <c r="C20" s="97">
        <v>4</v>
      </c>
      <c r="D20" s="166">
        <v>5740500000</v>
      </c>
      <c r="E20" s="167">
        <v>0</v>
      </c>
      <c r="F20" s="95">
        <f>F21+F26+F28+F30+F32</f>
        <v>2212275.0700000003</v>
      </c>
      <c r="G20" s="95">
        <f t="shared" ref="G20:H20" si="8">G21+G26+G28+G30+G32+G34</f>
        <v>1502336</v>
      </c>
      <c r="H20" s="95">
        <f t="shared" si="8"/>
        <v>1517876</v>
      </c>
    </row>
    <row r="21" spans="1:8" ht="23.25" customHeight="1" x14ac:dyDescent="0.2">
      <c r="A21" s="165" t="s">
        <v>319</v>
      </c>
      <c r="B21" s="97">
        <v>1</v>
      </c>
      <c r="C21" s="97">
        <v>4</v>
      </c>
      <c r="D21" s="166">
        <v>5740510020</v>
      </c>
      <c r="E21" s="167">
        <v>0</v>
      </c>
      <c r="F21" s="95">
        <f>F22+F23+F25+F24</f>
        <v>1840035.5</v>
      </c>
      <c r="G21" s="95">
        <f>G22+G23+G25+G24</f>
        <v>1131660</v>
      </c>
      <c r="H21" s="95">
        <f t="shared" ref="H21" si="9">H22+H23+H25+H24</f>
        <v>1147200</v>
      </c>
    </row>
    <row r="22" spans="1:8" ht="23.25" customHeight="1" x14ac:dyDescent="0.2">
      <c r="A22" s="165" t="s">
        <v>60</v>
      </c>
      <c r="B22" s="97">
        <v>1</v>
      </c>
      <c r="C22" s="97">
        <v>4</v>
      </c>
      <c r="D22" s="166">
        <v>5740510020</v>
      </c>
      <c r="E22" s="167">
        <v>120</v>
      </c>
      <c r="F22" s="95">
        <f>'пр 4'!G25</f>
        <v>1344796.62</v>
      </c>
      <c r="G22" s="95">
        <f>'пр 4'!H25</f>
        <v>1080660</v>
      </c>
      <c r="H22" s="95">
        <f>'пр 4'!I25</f>
        <v>1106700</v>
      </c>
    </row>
    <row r="23" spans="1:8" ht="30" customHeight="1" x14ac:dyDescent="0.2">
      <c r="A23" s="165" t="s">
        <v>64</v>
      </c>
      <c r="B23" s="97">
        <v>1</v>
      </c>
      <c r="C23" s="97">
        <v>4</v>
      </c>
      <c r="D23" s="166">
        <v>5740510020</v>
      </c>
      <c r="E23" s="167">
        <v>240</v>
      </c>
      <c r="F23" s="95">
        <f>'пр 4'!G29</f>
        <v>485238.88</v>
      </c>
      <c r="G23" s="95">
        <f>'пр 4'!H29</f>
        <v>51000</v>
      </c>
      <c r="H23" s="95">
        <f>'пр 4'!I29</f>
        <v>40500</v>
      </c>
    </row>
    <row r="24" spans="1:8" ht="16.5" hidden="1" customHeight="1" x14ac:dyDescent="0.2">
      <c r="A24" s="165" t="s">
        <v>39</v>
      </c>
      <c r="B24" s="97">
        <v>1</v>
      </c>
      <c r="C24" s="97">
        <v>4</v>
      </c>
      <c r="D24" s="166">
        <v>5740510020</v>
      </c>
      <c r="E24" s="167">
        <v>540</v>
      </c>
      <c r="F24" s="95">
        <f>'пр 4'!G32</f>
        <v>0</v>
      </c>
      <c r="G24" s="95">
        <f>'пр 4'!H32</f>
        <v>0</v>
      </c>
      <c r="H24" s="95">
        <f>'пр 4'!I32</f>
        <v>0</v>
      </c>
    </row>
    <row r="25" spans="1:8" ht="19.5" customHeight="1" x14ac:dyDescent="0.2">
      <c r="A25" s="165" t="s">
        <v>84</v>
      </c>
      <c r="B25" s="97">
        <v>1</v>
      </c>
      <c r="C25" s="97">
        <v>4</v>
      </c>
      <c r="D25" s="166">
        <v>5740510020</v>
      </c>
      <c r="E25" s="167">
        <v>850</v>
      </c>
      <c r="F25" s="95">
        <f>'пр 4'!G33</f>
        <v>10000</v>
      </c>
      <c r="G25" s="95">
        <f>'пр 4'!H33</f>
        <v>0</v>
      </c>
      <c r="H25" s="95">
        <f>'пр 4'!I33</f>
        <v>0</v>
      </c>
    </row>
    <row r="26" spans="1:8" ht="59.45" customHeight="1" x14ac:dyDescent="0.2">
      <c r="A26" s="165" t="s">
        <v>338</v>
      </c>
      <c r="B26" s="97">
        <v>1</v>
      </c>
      <c r="C26" s="97">
        <v>4</v>
      </c>
      <c r="D26" s="186" t="s">
        <v>333</v>
      </c>
      <c r="E26" s="167">
        <v>0</v>
      </c>
      <c r="F26" s="95">
        <f>F27</f>
        <v>38800</v>
      </c>
      <c r="G26" s="95">
        <f t="shared" ref="G26:H26" si="10">G27</f>
        <v>38800</v>
      </c>
      <c r="H26" s="95">
        <f t="shared" si="10"/>
        <v>38800</v>
      </c>
    </row>
    <row r="27" spans="1:8" ht="20.45" customHeight="1" x14ac:dyDescent="0.2">
      <c r="A27" s="165" t="s">
        <v>39</v>
      </c>
      <c r="B27" s="97">
        <v>1</v>
      </c>
      <c r="C27" s="97">
        <v>4</v>
      </c>
      <c r="D27" s="186" t="s">
        <v>333</v>
      </c>
      <c r="E27" s="167">
        <v>540</v>
      </c>
      <c r="F27" s="95">
        <f>'пр 4'!G36</f>
        <v>38800</v>
      </c>
      <c r="G27" s="95">
        <f>'пр 4'!H36</f>
        <v>38800</v>
      </c>
      <c r="H27" s="95">
        <f>'пр 4'!I36</f>
        <v>38800</v>
      </c>
    </row>
    <row r="28" spans="1:8" ht="59.45" customHeight="1" x14ac:dyDescent="0.2">
      <c r="A28" s="165" t="s">
        <v>339</v>
      </c>
      <c r="B28" s="97">
        <v>1</v>
      </c>
      <c r="C28" s="97">
        <v>4</v>
      </c>
      <c r="D28" s="186" t="s">
        <v>335</v>
      </c>
      <c r="E28" s="167">
        <v>0</v>
      </c>
      <c r="F28" s="95">
        <f>F29</f>
        <v>1563.57</v>
      </c>
      <c r="G28" s="95">
        <f t="shared" ref="G28:H28" si="11">G29</f>
        <v>0</v>
      </c>
      <c r="H28" s="95">
        <f t="shared" si="11"/>
        <v>0</v>
      </c>
    </row>
    <row r="29" spans="1:8" ht="20.45" customHeight="1" x14ac:dyDescent="0.2">
      <c r="A29" s="165" t="s">
        <v>39</v>
      </c>
      <c r="B29" s="97">
        <v>1</v>
      </c>
      <c r="C29" s="97">
        <v>4</v>
      </c>
      <c r="D29" s="186" t="s">
        <v>335</v>
      </c>
      <c r="E29" s="167">
        <v>540</v>
      </c>
      <c r="F29" s="95">
        <f>'пр 4'!G38</f>
        <v>1563.57</v>
      </c>
      <c r="G29" s="95">
        <f>'пр 4'!H38</f>
        <v>0</v>
      </c>
      <c r="H29" s="95">
        <f>'пр 4'!I38</f>
        <v>0</v>
      </c>
    </row>
    <row r="30" spans="1:8" ht="68.45" customHeight="1" x14ac:dyDescent="0.2">
      <c r="A30" s="165" t="s">
        <v>340</v>
      </c>
      <c r="B30" s="97">
        <v>1</v>
      </c>
      <c r="C30" s="97">
        <v>4</v>
      </c>
      <c r="D30" s="186" t="s">
        <v>334</v>
      </c>
      <c r="E30" s="167">
        <v>0</v>
      </c>
      <c r="F30" s="95">
        <f>F31</f>
        <v>29400</v>
      </c>
      <c r="G30" s="95">
        <f t="shared" ref="G30:H30" si="12">G31</f>
        <v>29400</v>
      </c>
      <c r="H30" s="95">
        <f t="shared" si="12"/>
        <v>29400</v>
      </c>
    </row>
    <row r="31" spans="1:8" ht="20.45" customHeight="1" x14ac:dyDescent="0.2">
      <c r="A31" s="165" t="s">
        <v>39</v>
      </c>
      <c r="B31" s="97">
        <v>1</v>
      </c>
      <c r="C31" s="97">
        <v>4</v>
      </c>
      <c r="D31" s="186" t="s">
        <v>334</v>
      </c>
      <c r="E31" s="167">
        <v>540</v>
      </c>
      <c r="F31" s="95">
        <f>'пр 4'!G40</f>
        <v>29400</v>
      </c>
      <c r="G31" s="95">
        <f>'пр 4'!H40</f>
        <v>29400</v>
      </c>
      <c r="H31" s="95">
        <f>'пр 4'!I40</f>
        <v>29400</v>
      </c>
    </row>
    <row r="32" spans="1:8" ht="70.900000000000006" customHeight="1" x14ac:dyDescent="0.2">
      <c r="A32" s="165" t="s">
        <v>341</v>
      </c>
      <c r="B32" s="97">
        <v>1</v>
      </c>
      <c r="C32" s="97">
        <v>4</v>
      </c>
      <c r="D32" s="186" t="s">
        <v>332</v>
      </c>
      <c r="E32" s="167">
        <v>0</v>
      </c>
      <c r="F32" s="95">
        <f>F33</f>
        <v>302476</v>
      </c>
      <c r="G32" s="95">
        <f>G33</f>
        <v>302476</v>
      </c>
      <c r="H32" s="95">
        <f>H33</f>
        <v>302476</v>
      </c>
    </row>
    <row r="33" spans="1:8" ht="24.75" customHeight="1" x14ac:dyDescent="0.2">
      <c r="A33" s="165" t="s">
        <v>39</v>
      </c>
      <c r="B33" s="97">
        <v>1</v>
      </c>
      <c r="C33" s="97">
        <v>4</v>
      </c>
      <c r="D33" s="186" t="s">
        <v>332</v>
      </c>
      <c r="E33" s="167">
        <v>540</v>
      </c>
      <c r="F33" s="95">
        <f>'пр 4'!G42</f>
        <v>302476</v>
      </c>
      <c r="G33" s="95">
        <f>'пр 4'!H42</f>
        <v>302476</v>
      </c>
      <c r="H33" s="95">
        <f>'пр 4'!I42</f>
        <v>302476</v>
      </c>
    </row>
    <row r="34" spans="1:8" ht="24.75" customHeight="1" x14ac:dyDescent="0.2">
      <c r="A34" s="73" t="s">
        <v>374</v>
      </c>
      <c r="B34" s="75">
        <v>1</v>
      </c>
      <c r="C34" s="75">
        <v>4</v>
      </c>
      <c r="D34" s="76">
        <v>7700000000</v>
      </c>
      <c r="E34" s="77">
        <v>0</v>
      </c>
      <c r="F34" s="95">
        <f>F35</f>
        <v>1000</v>
      </c>
      <c r="G34" s="95">
        <f t="shared" ref="G34:H34" si="13">G35</f>
        <v>0</v>
      </c>
      <c r="H34" s="95">
        <f t="shared" si="13"/>
        <v>0</v>
      </c>
    </row>
    <row r="35" spans="1:8" ht="24.75" customHeight="1" x14ac:dyDescent="0.2">
      <c r="A35" s="73" t="s">
        <v>375</v>
      </c>
      <c r="B35" s="75">
        <v>1</v>
      </c>
      <c r="C35" s="75">
        <v>4</v>
      </c>
      <c r="D35" s="76">
        <v>7730000000</v>
      </c>
      <c r="E35" s="77">
        <v>0</v>
      </c>
      <c r="F35" s="95">
        <f>F36</f>
        <v>1000</v>
      </c>
      <c r="G35" s="95">
        <f t="shared" ref="G35:H35" si="14">G36</f>
        <v>0</v>
      </c>
      <c r="H35" s="95">
        <f t="shared" si="14"/>
        <v>0</v>
      </c>
    </row>
    <row r="36" spans="1:8" ht="24.75" customHeight="1" x14ac:dyDescent="0.2">
      <c r="A36" s="73" t="s">
        <v>376</v>
      </c>
      <c r="B36" s="75">
        <v>1</v>
      </c>
      <c r="C36" s="75">
        <v>4</v>
      </c>
      <c r="D36" s="76">
        <v>7730099920</v>
      </c>
      <c r="E36" s="77">
        <v>0</v>
      </c>
      <c r="F36" s="95">
        <f>F37</f>
        <v>1000</v>
      </c>
      <c r="G36" s="95">
        <f>G37</f>
        <v>0</v>
      </c>
      <c r="H36" s="95">
        <f>H37</f>
        <v>0</v>
      </c>
    </row>
    <row r="37" spans="1:8" ht="24.75" customHeight="1" x14ac:dyDescent="0.2">
      <c r="A37" s="73" t="s">
        <v>377</v>
      </c>
      <c r="B37" s="75">
        <v>1</v>
      </c>
      <c r="C37" s="75">
        <v>4</v>
      </c>
      <c r="D37" s="76">
        <v>7730099920</v>
      </c>
      <c r="E37" s="77">
        <v>830</v>
      </c>
      <c r="F37" s="95">
        <f>'пр 4'!G51</f>
        <v>1000</v>
      </c>
      <c r="G37" s="95">
        <f>'пр 4'!H51</f>
        <v>0</v>
      </c>
      <c r="H37" s="95">
        <f>'пр 4'!I51</f>
        <v>0</v>
      </c>
    </row>
    <row r="38" spans="1:8" ht="30.75" customHeight="1" x14ac:dyDescent="0.2">
      <c r="A38" s="164" t="s">
        <v>92</v>
      </c>
      <c r="B38" s="160">
        <v>1</v>
      </c>
      <c r="C38" s="160">
        <v>6</v>
      </c>
      <c r="D38" s="161">
        <v>0</v>
      </c>
      <c r="E38" s="162">
        <v>0</v>
      </c>
      <c r="F38" s="163">
        <f>F39</f>
        <v>31638</v>
      </c>
      <c r="G38" s="163">
        <f t="shared" ref="G38:H38" si="15">G39</f>
        <v>31638</v>
      </c>
      <c r="H38" s="163">
        <f t="shared" si="15"/>
        <v>31638</v>
      </c>
    </row>
    <row r="39" spans="1:8" ht="49.5" customHeight="1" x14ac:dyDescent="0.2">
      <c r="A39" s="165" t="s">
        <v>291</v>
      </c>
      <c r="B39" s="97">
        <v>1</v>
      </c>
      <c r="C39" s="97">
        <v>6</v>
      </c>
      <c r="D39" s="166">
        <v>5700000000</v>
      </c>
      <c r="E39" s="167">
        <v>0</v>
      </c>
      <c r="F39" s="95">
        <f>F40</f>
        <v>31638</v>
      </c>
      <c r="G39" s="95">
        <f t="shared" ref="G39:H39" si="16">G40</f>
        <v>31638</v>
      </c>
      <c r="H39" s="95">
        <f t="shared" si="16"/>
        <v>31638</v>
      </c>
    </row>
    <row r="40" spans="1:8" ht="22.5" customHeight="1" x14ac:dyDescent="0.2">
      <c r="A40" s="165" t="s">
        <v>252</v>
      </c>
      <c r="B40" s="97">
        <v>1</v>
      </c>
      <c r="C40" s="97">
        <v>6</v>
      </c>
      <c r="D40" s="166">
        <v>5740000000</v>
      </c>
      <c r="E40" s="167">
        <v>0</v>
      </c>
      <c r="F40" s="95">
        <f>F41</f>
        <v>31638</v>
      </c>
      <c r="G40" s="95">
        <f t="shared" ref="G40:H40" si="17">G41</f>
        <v>31638</v>
      </c>
      <c r="H40" s="95">
        <f t="shared" si="17"/>
        <v>31638</v>
      </c>
    </row>
    <row r="41" spans="1:8" ht="22.5" customHeight="1" x14ac:dyDescent="0.2">
      <c r="A41" s="165" t="s">
        <v>268</v>
      </c>
      <c r="B41" s="97">
        <v>1</v>
      </c>
      <c r="C41" s="97">
        <v>6</v>
      </c>
      <c r="D41" s="166">
        <v>5740500000</v>
      </c>
      <c r="E41" s="167">
        <v>0</v>
      </c>
      <c r="F41" s="95">
        <f>F42</f>
        <v>31638</v>
      </c>
      <c r="G41" s="95">
        <f t="shared" ref="G41:H41" si="18">G42</f>
        <v>31638</v>
      </c>
      <c r="H41" s="95">
        <f t="shared" si="18"/>
        <v>31638</v>
      </c>
    </row>
    <row r="42" spans="1:8" ht="57.6" customHeight="1" x14ac:dyDescent="0.2">
      <c r="A42" s="165" t="s">
        <v>342</v>
      </c>
      <c r="B42" s="97">
        <v>1</v>
      </c>
      <c r="C42" s="97">
        <v>6</v>
      </c>
      <c r="D42" s="186" t="s">
        <v>331</v>
      </c>
      <c r="E42" s="167">
        <v>0</v>
      </c>
      <c r="F42" s="95">
        <f>F43</f>
        <v>31638</v>
      </c>
      <c r="G42" s="95">
        <f t="shared" ref="G42:H42" si="19">G43</f>
        <v>31638</v>
      </c>
      <c r="H42" s="95">
        <f t="shared" si="19"/>
        <v>31638</v>
      </c>
    </row>
    <row r="43" spans="1:8" ht="24" customHeight="1" x14ac:dyDescent="0.2">
      <c r="A43" s="165" t="s">
        <v>39</v>
      </c>
      <c r="B43" s="97">
        <v>1</v>
      </c>
      <c r="C43" s="97">
        <v>6</v>
      </c>
      <c r="D43" s="186" t="s">
        <v>331</v>
      </c>
      <c r="E43" s="167">
        <v>540</v>
      </c>
      <c r="F43" s="95">
        <f>'пр 4'!G58</f>
        <v>31638</v>
      </c>
      <c r="G43" s="95">
        <f>'пр 4'!H58</f>
        <v>31638</v>
      </c>
      <c r="H43" s="95">
        <f>'пр 4'!I58</f>
        <v>31638</v>
      </c>
    </row>
    <row r="44" spans="1:8" ht="24" customHeight="1" x14ac:dyDescent="0.2">
      <c r="A44" s="164" t="s">
        <v>105</v>
      </c>
      <c r="B44" s="97">
        <v>1</v>
      </c>
      <c r="C44" s="97">
        <v>13</v>
      </c>
      <c r="D44" s="168">
        <v>0</v>
      </c>
      <c r="E44" s="169">
        <v>0</v>
      </c>
      <c r="F44" s="163">
        <f>F45</f>
        <v>3512</v>
      </c>
      <c r="G44" s="163">
        <f t="shared" ref="G44:H44" si="20">G45</f>
        <v>0</v>
      </c>
      <c r="H44" s="163">
        <f t="shared" si="20"/>
        <v>0</v>
      </c>
    </row>
    <row r="45" spans="1:8" ht="48" customHeight="1" x14ac:dyDescent="0.2">
      <c r="A45" s="165" t="s">
        <v>291</v>
      </c>
      <c r="B45" s="97">
        <v>1</v>
      </c>
      <c r="C45" s="97">
        <v>13</v>
      </c>
      <c r="D45" s="166">
        <v>5700000000</v>
      </c>
      <c r="E45" s="167">
        <v>0</v>
      </c>
      <c r="F45" s="95">
        <f>F46</f>
        <v>3512</v>
      </c>
      <c r="G45" s="95">
        <f t="shared" ref="G45:H45" si="21">G46</f>
        <v>0</v>
      </c>
      <c r="H45" s="95">
        <f t="shared" si="21"/>
        <v>0</v>
      </c>
    </row>
    <row r="46" spans="1:8" ht="21.75" customHeight="1" x14ac:dyDescent="0.2">
      <c r="A46" s="72" t="s">
        <v>252</v>
      </c>
      <c r="B46" s="97">
        <v>1</v>
      </c>
      <c r="C46" s="97">
        <v>13</v>
      </c>
      <c r="D46" s="98">
        <v>5740000000</v>
      </c>
      <c r="E46" s="99">
        <v>0</v>
      </c>
      <c r="F46" s="95">
        <f>F47</f>
        <v>3512</v>
      </c>
      <c r="G46" s="95">
        <f t="shared" ref="G46:H47" si="22">G47</f>
        <v>0</v>
      </c>
      <c r="H46" s="95">
        <f t="shared" si="22"/>
        <v>0</v>
      </c>
    </row>
    <row r="47" spans="1:8" ht="21.75" customHeight="1" x14ac:dyDescent="0.2">
      <c r="A47" s="165" t="s">
        <v>268</v>
      </c>
      <c r="B47" s="97">
        <v>1</v>
      </c>
      <c r="C47" s="97">
        <v>13</v>
      </c>
      <c r="D47" s="98">
        <v>5740500000</v>
      </c>
      <c r="E47" s="99">
        <v>0</v>
      </c>
      <c r="F47" s="95">
        <f>F48</f>
        <v>3512</v>
      </c>
      <c r="G47" s="95">
        <f t="shared" si="22"/>
        <v>0</v>
      </c>
      <c r="H47" s="95">
        <f t="shared" si="22"/>
        <v>0</v>
      </c>
    </row>
    <row r="48" spans="1:8" ht="21.75" customHeight="1" x14ac:dyDescent="0.2">
      <c r="A48" s="72" t="s">
        <v>106</v>
      </c>
      <c r="B48" s="97">
        <v>1</v>
      </c>
      <c r="C48" s="97">
        <v>13</v>
      </c>
      <c r="D48" s="98">
        <v>5740595100</v>
      </c>
      <c r="E48" s="99">
        <v>0</v>
      </c>
      <c r="F48" s="95">
        <f>F49</f>
        <v>3512</v>
      </c>
      <c r="G48" s="95">
        <f>G49</f>
        <v>0</v>
      </c>
      <c r="H48" s="95">
        <f>H49</f>
        <v>0</v>
      </c>
    </row>
    <row r="49" spans="1:8" ht="21.75" customHeight="1" x14ac:dyDescent="0.2">
      <c r="A49" s="72" t="s">
        <v>84</v>
      </c>
      <c r="B49" s="97">
        <v>1</v>
      </c>
      <c r="C49" s="97">
        <v>13</v>
      </c>
      <c r="D49" s="98">
        <v>5740595100</v>
      </c>
      <c r="E49" s="99">
        <v>850</v>
      </c>
      <c r="F49" s="95">
        <f>'пр 4'!G65</f>
        <v>3512</v>
      </c>
      <c r="G49" s="95">
        <f>'пр 4'!H65</f>
        <v>0</v>
      </c>
      <c r="H49" s="95">
        <f>'пр 4'!I65</f>
        <v>0</v>
      </c>
    </row>
    <row r="50" spans="1:8" ht="21.75" customHeight="1" x14ac:dyDescent="0.2">
      <c r="A50" s="170" t="s">
        <v>47</v>
      </c>
      <c r="B50" s="171">
        <v>2</v>
      </c>
      <c r="C50" s="171">
        <v>0</v>
      </c>
      <c r="D50" s="172">
        <v>0</v>
      </c>
      <c r="E50" s="173">
        <v>0</v>
      </c>
      <c r="F50" s="163">
        <f>F51</f>
        <v>154411.85</v>
      </c>
      <c r="G50" s="163">
        <f t="shared" ref="G50:H54" si="23">G51</f>
        <v>170100</v>
      </c>
      <c r="H50" s="163">
        <f t="shared" si="23"/>
        <v>186300</v>
      </c>
    </row>
    <row r="51" spans="1:8" ht="21.75" customHeight="1" x14ac:dyDescent="0.2">
      <c r="A51" s="174" t="s">
        <v>290</v>
      </c>
      <c r="B51" s="171">
        <v>2</v>
      </c>
      <c r="C51" s="171">
        <v>3</v>
      </c>
      <c r="D51" s="172">
        <v>0</v>
      </c>
      <c r="E51" s="173">
        <v>0</v>
      </c>
      <c r="F51" s="163">
        <f>F52</f>
        <v>154411.85</v>
      </c>
      <c r="G51" s="163">
        <f t="shared" si="23"/>
        <v>170100</v>
      </c>
      <c r="H51" s="163">
        <f t="shared" si="23"/>
        <v>186300</v>
      </c>
    </row>
    <row r="52" spans="1:8" ht="48" customHeight="1" x14ac:dyDescent="0.2">
      <c r="A52" s="165" t="s">
        <v>291</v>
      </c>
      <c r="B52" s="175">
        <v>2</v>
      </c>
      <c r="C52" s="175">
        <v>3</v>
      </c>
      <c r="D52" s="176">
        <v>5700000000</v>
      </c>
      <c r="E52" s="177">
        <v>0</v>
      </c>
      <c r="F52" s="95">
        <f>F53</f>
        <v>154411.85</v>
      </c>
      <c r="G52" s="95">
        <f t="shared" si="23"/>
        <v>170100</v>
      </c>
      <c r="H52" s="95">
        <f t="shared" si="23"/>
        <v>186300</v>
      </c>
    </row>
    <row r="53" spans="1:8" ht="23.25" customHeight="1" x14ac:dyDescent="0.2">
      <c r="A53" s="178" t="s">
        <v>252</v>
      </c>
      <c r="B53" s="175">
        <v>2</v>
      </c>
      <c r="C53" s="175">
        <v>3</v>
      </c>
      <c r="D53" s="176">
        <v>5740000000</v>
      </c>
      <c r="E53" s="177">
        <v>0</v>
      </c>
      <c r="F53" s="95">
        <f>F54</f>
        <v>154411.85</v>
      </c>
      <c r="G53" s="95">
        <f t="shared" si="23"/>
        <v>170100</v>
      </c>
      <c r="H53" s="95">
        <f t="shared" si="23"/>
        <v>186300</v>
      </c>
    </row>
    <row r="54" spans="1:8" ht="23.25" customHeight="1" x14ac:dyDescent="0.2">
      <c r="A54" s="178" t="s">
        <v>320</v>
      </c>
      <c r="B54" s="175">
        <v>2</v>
      </c>
      <c r="C54" s="175">
        <v>3</v>
      </c>
      <c r="D54" s="176">
        <v>5740500000</v>
      </c>
      <c r="E54" s="177">
        <v>0</v>
      </c>
      <c r="F54" s="95">
        <f>F55</f>
        <v>154411.85</v>
      </c>
      <c r="G54" s="95">
        <f t="shared" si="23"/>
        <v>170100</v>
      </c>
      <c r="H54" s="95">
        <f t="shared" si="23"/>
        <v>186300</v>
      </c>
    </row>
    <row r="55" spans="1:8" ht="30.75" customHeight="1" x14ac:dyDescent="0.2">
      <c r="A55" s="178" t="s">
        <v>281</v>
      </c>
      <c r="B55" s="175">
        <v>2</v>
      </c>
      <c r="C55" s="175">
        <v>3</v>
      </c>
      <c r="D55" s="176">
        <v>5740551180</v>
      </c>
      <c r="E55" s="177">
        <v>0</v>
      </c>
      <c r="F55" s="95">
        <f>F56+F57</f>
        <v>154411.85</v>
      </c>
      <c r="G55" s="95">
        <f t="shared" ref="G55:H55" si="24">G56+G57</f>
        <v>170100</v>
      </c>
      <c r="H55" s="95">
        <f t="shared" si="24"/>
        <v>186300</v>
      </c>
    </row>
    <row r="56" spans="1:8" ht="24" customHeight="1" x14ac:dyDescent="0.2">
      <c r="A56" s="178" t="s">
        <v>60</v>
      </c>
      <c r="B56" s="175">
        <v>2</v>
      </c>
      <c r="C56" s="175">
        <v>3</v>
      </c>
      <c r="D56" s="176">
        <v>5740551180</v>
      </c>
      <c r="E56" s="177">
        <v>120</v>
      </c>
      <c r="F56" s="95">
        <f>'пр 4'!G72</f>
        <v>154411.85</v>
      </c>
      <c r="G56" s="95">
        <f>'пр 4'!H72</f>
        <v>169100</v>
      </c>
      <c r="H56" s="95">
        <f>'пр 4'!I72</f>
        <v>185300</v>
      </c>
    </row>
    <row r="57" spans="1:8" ht="30.75" customHeight="1" x14ac:dyDescent="0.2">
      <c r="A57" s="178" t="s">
        <v>64</v>
      </c>
      <c r="B57" s="175">
        <v>2</v>
      </c>
      <c r="C57" s="175">
        <v>3</v>
      </c>
      <c r="D57" s="176">
        <v>5740551180</v>
      </c>
      <c r="E57" s="177">
        <v>240</v>
      </c>
      <c r="F57" s="95">
        <f>'пр 4'!G75</f>
        <v>0</v>
      </c>
      <c r="G57" s="95">
        <f>'пр 4'!H75</f>
        <v>1000</v>
      </c>
      <c r="H57" s="95">
        <f>'пр 4'!I75</f>
        <v>1000</v>
      </c>
    </row>
    <row r="58" spans="1:8" ht="30.75" customHeight="1" x14ac:dyDescent="0.2">
      <c r="A58" s="159" t="s">
        <v>49</v>
      </c>
      <c r="B58" s="160">
        <v>3</v>
      </c>
      <c r="C58" s="160">
        <v>0</v>
      </c>
      <c r="D58" s="161">
        <v>0</v>
      </c>
      <c r="E58" s="162">
        <v>0</v>
      </c>
      <c r="F58" s="163">
        <f t="shared" ref="F58:F63" si="25">F59</f>
        <v>14223.2</v>
      </c>
      <c r="G58" s="163">
        <f t="shared" ref="G58:H58" si="26">G59</f>
        <v>4000</v>
      </c>
      <c r="H58" s="163">
        <f t="shared" si="26"/>
        <v>0</v>
      </c>
    </row>
    <row r="59" spans="1:8" ht="30.6" customHeight="1" x14ac:dyDescent="0.2">
      <c r="A59" s="164" t="s">
        <v>321</v>
      </c>
      <c r="B59" s="160">
        <v>3</v>
      </c>
      <c r="C59" s="160">
        <v>10</v>
      </c>
      <c r="D59" s="161">
        <v>0</v>
      </c>
      <c r="E59" s="162">
        <v>0</v>
      </c>
      <c r="F59" s="163">
        <f t="shared" si="25"/>
        <v>14223.2</v>
      </c>
      <c r="G59" s="163">
        <f t="shared" ref="G59:H59" si="27">G60</f>
        <v>4000</v>
      </c>
      <c r="H59" s="163">
        <f t="shared" si="27"/>
        <v>0</v>
      </c>
    </row>
    <row r="60" spans="1:8" ht="45.75" customHeight="1" x14ac:dyDescent="0.2">
      <c r="A60" s="165" t="s">
        <v>291</v>
      </c>
      <c r="B60" s="97">
        <v>3</v>
      </c>
      <c r="C60" s="97">
        <v>10</v>
      </c>
      <c r="D60" s="166">
        <v>5700000000</v>
      </c>
      <c r="E60" s="167">
        <v>0</v>
      </c>
      <c r="F60" s="95">
        <f t="shared" si="25"/>
        <v>14223.2</v>
      </c>
      <c r="G60" s="95">
        <f t="shared" ref="G60:H60" si="28">G61</f>
        <v>4000</v>
      </c>
      <c r="H60" s="95">
        <f t="shared" si="28"/>
        <v>0</v>
      </c>
    </row>
    <row r="61" spans="1:8" ht="24.75" customHeight="1" x14ac:dyDescent="0.2">
      <c r="A61" s="165" t="s">
        <v>252</v>
      </c>
      <c r="B61" s="97">
        <v>3</v>
      </c>
      <c r="C61" s="97">
        <v>10</v>
      </c>
      <c r="D61" s="166">
        <v>5740000000</v>
      </c>
      <c r="E61" s="167">
        <v>0</v>
      </c>
      <c r="F61" s="95">
        <f t="shared" si="25"/>
        <v>14223.2</v>
      </c>
      <c r="G61" s="95">
        <f t="shared" ref="G61:H61" si="29">G62</f>
        <v>4000</v>
      </c>
      <c r="H61" s="95">
        <f t="shared" si="29"/>
        <v>0</v>
      </c>
    </row>
    <row r="62" spans="1:8" ht="24.75" customHeight="1" x14ac:dyDescent="0.2">
      <c r="A62" s="165" t="s">
        <v>253</v>
      </c>
      <c r="B62" s="97">
        <v>3</v>
      </c>
      <c r="C62" s="97">
        <v>10</v>
      </c>
      <c r="D62" s="166">
        <v>5740100000</v>
      </c>
      <c r="E62" s="167">
        <v>0</v>
      </c>
      <c r="F62" s="95">
        <f t="shared" si="25"/>
        <v>14223.2</v>
      </c>
      <c r="G62" s="95">
        <f t="shared" ref="G62:H62" si="30">G63</f>
        <v>4000</v>
      </c>
      <c r="H62" s="95">
        <f t="shared" si="30"/>
        <v>0</v>
      </c>
    </row>
    <row r="63" spans="1:8" ht="30.75" customHeight="1" x14ac:dyDescent="0.2">
      <c r="A63" s="165" t="s">
        <v>254</v>
      </c>
      <c r="B63" s="97">
        <v>3</v>
      </c>
      <c r="C63" s="97">
        <v>10</v>
      </c>
      <c r="D63" s="166">
        <v>5740195020</v>
      </c>
      <c r="E63" s="167">
        <v>0</v>
      </c>
      <c r="F63" s="95">
        <f t="shared" si="25"/>
        <v>14223.2</v>
      </c>
      <c r="G63" s="95">
        <f t="shared" ref="G63:H63" si="31">G64</f>
        <v>4000</v>
      </c>
      <c r="H63" s="95">
        <f t="shared" si="31"/>
        <v>0</v>
      </c>
    </row>
    <row r="64" spans="1:8" ht="30.75" customHeight="1" x14ac:dyDescent="0.2">
      <c r="A64" s="165" t="s">
        <v>64</v>
      </c>
      <c r="B64" s="97">
        <v>3</v>
      </c>
      <c r="C64" s="97">
        <v>10</v>
      </c>
      <c r="D64" s="166">
        <v>5740195020</v>
      </c>
      <c r="E64" s="167">
        <v>240</v>
      </c>
      <c r="F64" s="95">
        <f>'пр 4'!G83</f>
        <v>14223.2</v>
      </c>
      <c r="G64" s="95">
        <f>'пр 4'!H83</f>
        <v>4000</v>
      </c>
      <c r="H64" s="95">
        <f>'пр 4'!I83</f>
        <v>0</v>
      </c>
    </row>
    <row r="65" spans="1:8" ht="24.75" customHeight="1" x14ac:dyDescent="0.2">
      <c r="A65" s="159" t="s">
        <v>51</v>
      </c>
      <c r="B65" s="160">
        <v>4</v>
      </c>
      <c r="C65" s="160">
        <v>0</v>
      </c>
      <c r="D65" s="161">
        <v>0</v>
      </c>
      <c r="E65" s="162">
        <v>0</v>
      </c>
      <c r="F65" s="163">
        <f>F66+F76</f>
        <v>1452733.31</v>
      </c>
      <c r="G65" s="163">
        <f t="shared" ref="G65:H65" si="32">G66+G76</f>
        <v>863050</v>
      </c>
      <c r="H65" s="163">
        <f t="shared" si="32"/>
        <v>896050</v>
      </c>
    </row>
    <row r="66" spans="1:8" ht="24.75" customHeight="1" x14ac:dyDescent="0.2">
      <c r="A66" s="180" t="s">
        <v>52</v>
      </c>
      <c r="B66" s="160">
        <v>4</v>
      </c>
      <c r="C66" s="160">
        <v>9</v>
      </c>
      <c r="D66" s="161">
        <v>0</v>
      </c>
      <c r="E66" s="162">
        <v>0</v>
      </c>
      <c r="F66" s="163">
        <f>F67+F72</f>
        <v>1075333.31</v>
      </c>
      <c r="G66" s="163">
        <f t="shared" ref="G66:H66" si="33">G67+G72</f>
        <v>863000</v>
      </c>
      <c r="H66" s="163">
        <f t="shared" si="33"/>
        <v>896000</v>
      </c>
    </row>
    <row r="67" spans="1:8" ht="46.5" customHeight="1" x14ac:dyDescent="0.2">
      <c r="A67" s="165" t="s">
        <v>291</v>
      </c>
      <c r="B67" s="97">
        <v>4</v>
      </c>
      <c r="C67" s="97">
        <v>9</v>
      </c>
      <c r="D67" s="166">
        <v>5700000000</v>
      </c>
      <c r="E67" s="167">
        <v>0</v>
      </c>
      <c r="F67" s="95">
        <f t="shared" ref="F67:F70" si="34">F68</f>
        <v>1073333.31</v>
      </c>
      <c r="G67" s="95">
        <f t="shared" ref="G67:H68" si="35">G68</f>
        <v>863000</v>
      </c>
      <c r="H67" s="95">
        <f t="shared" si="35"/>
        <v>896000</v>
      </c>
    </row>
    <row r="68" spans="1:8" ht="24" customHeight="1" x14ac:dyDescent="0.2">
      <c r="A68" s="165" t="s">
        <v>252</v>
      </c>
      <c r="B68" s="97">
        <v>4</v>
      </c>
      <c r="C68" s="97">
        <v>9</v>
      </c>
      <c r="D68" s="166">
        <v>5740000000</v>
      </c>
      <c r="E68" s="167">
        <v>0</v>
      </c>
      <c r="F68" s="95">
        <f t="shared" si="34"/>
        <v>1073333.31</v>
      </c>
      <c r="G68" s="95">
        <f t="shared" si="35"/>
        <v>863000</v>
      </c>
      <c r="H68" s="95">
        <f t="shared" si="35"/>
        <v>896000</v>
      </c>
    </row>
    <row r="69" spans="1:8" ht="24" customHeight="1" x14ac:dyDescent="0.2">
      <c r="A69" s="165" t="s">
        <v>255</v>
      </c>
      <c r="B69" s="97">
        <v>4</v>
      </c>
      <c r="C69" s="97">
        <v>9</v>
      </c>
      <c r="D69" s="166">
        <v>5740200000</v>
      </c>
      <c r="E69" s="167">
        <v>0</v>
      </c>
      <c r="F69" s="95">
        <f t="shared" si="34"/>
        <v>1073333.31</v>
      </c>
      <c r="G69" s="95">
        <f t="shared" ref="G69:H69" si="36">G70</f>
        <v>863000</v>
      </c>
      <c r="H69" s="95">
        <f t="shared" si="36"/>
        <v>896000</v>
      </c>
    </row>
    <row r="70" spans="1:8" ht="30.75" customHeight="1" x14ac:dyDescent="0.2">
      <c r="A70" s="165" t="s">
        <v>65</v>
      </c>
      <c r="B70" s="97">
        <v>4</v>
      </c>
      <c r="C70" s="97">
        <v>9</v>
      </c>
      <c r="D70" s="166">
        <v>5740295280</v>
      </c>
      <c r="E70" s="167">
        <v>0</v>
      </c>
      <c r="F70" s="95">
        <f t="shared" si="34"/>
        <v>1073333.31</v>
      </c>
      <c r="G70" s="95">
        <f t="shared" ref="G70:H70" si="37">G71</f>
        <v>863000</v>
      </c>
      <c r="H70" s="95">
        <f t="shared" si="37"/>
        <v>896000</v>
      </c>
    </row>
    <row r="71" spans="1:8" ht="30.75" customHeight="1" x14ac:dyDescent="0.2">
      <c r="A71" s="165" t="s">
        <v>64</v>
      </c>
      <c r="B71" s="97">
        <v>4</v>
      </c>
      <c r="C71" s="97">
        <v>9</v>
      </c>
      <c r="D71" s="166">
        <v>5740295280</v>
      </c>
      <c r="E71" s="167">
        <v>240</v>
      </c>
      <c r="F71" s="95">
        <f>'пр 4'!G91</f>
        <v>1073333.31</v>
      </c>
      <c r="G71" s="95">
        <f>'пр 4'!H91</f>
        <v>863000</v>
      </c>
      <c r="H71" s="95">
        <f>'пр 4'!I91</f>
        <v>896000</v>
      </c>
    </row>
    <row r="72" spans="1:8" ht="24" customHeight="1" x14ac:dyDescent="0.2">
      <c r="A72" s="73" t="s">
        <v>374</v>
      </c>
      <c r="B72" s="97">
        <v>4</v>
      </c>
      <c r="C72" s="97">
        <v>9</v>
      </c>
      <c r="D72" s="76">
        <v>7700000000</v>
      </c>
      <c r="E72" s="77">
        <v>0</v>
      </c>
      <c r="F72" s="95">
        <f>F73</f>
        <v>2000</v>
      </c>
      <c r="G72" s="95">
        <f t="shared" ref="G72:H72" si="38">G73</f>
        <v>0</v>
      </c>
      <c r="H72" s="95">
        <f t="shared" si="38"/>
        <v>0</v>
      </c>
    </row>
    <row r="73" spans="1:8" ht="20.25" customHeight="1" x14ac:dyDescent="0.2">
      <c r="A73" s="73" t="s">
        <v>375</v>
      </c>
      <c r="B73" s="97">
        <v>4</v>
      </c>
      <c r="C73" s="97">
        <v>9</v>
      </c>
      <c r="D73" s="76">
        <v>7730000000</v>
      </c>
      <c r="E73" s="77">
        <v>0</v>
      </c>
      <c r="F73" s="95">
        <f>F74</f>
        <v>2000</v>
      </c>
      <c r="G73" s="95">
        <f t="shared" ref="G73:H73" si="39">G74</f>
        <v>0</v>
      </c>
      <c r="H73" s="95">
        <f t="shared" si="39"/>
        <v>0</v>
      </c>
    </row>
    <row r="74" spans="1:8" ht="21" customHeight="1" x14ac:dyDescent="0.2">
      <c r="A74" s="73" t="s">
        <v>376</v>
      </c>
      <c r="B74" s="97">
        <v>4</v>
      </c>
      <c r="C74" s="97">
        <v>9</v>
      </c>
      <c r="D74" s="76">
        <v>7730099920</v>
      </c>
      <c r="E74" s="77">
        <v>0</v>
      </c>
      <c r="F74" s="95">
        <f>F75</f>
        <v>2000</v>
      </c>
      <c r="G74" s="95">
        <f t="shared" ref="G74:H74" si="40">G75</f>
        <v>0</v>
      </c>
      <c r="H74" s="95">
        <f t="shared" si="40"/>
        <v>0</v>
      </c>
    </row>
    <row r="75" spans="1:8" ht="20.25" customHeight="1" x14ac:dyDescent="0.2">
      <c r="A75" s="73" t="s">
        <v>377</v>
      </c>
      <c r="B75" s="97">
        <v>4</v>
      </c>
      <c r="C75" s="97">
        <v>9</v>
      </c>
      <c r="D75" s="76">
        <v>7730099920</v>
      </c>
      <c r="E75" s="77">
        <v>830</v>
      </c>
      <c r="F75" s="95">
        <f>'пр 4'!G97</f>
        <v>2000</v>
      </c>
      <c r="G75" s="95">
        <f>'пр 4'!H97</f>
        <v>0</v>
      </c>
      <c r="H75" s="95">
        <f>'пр 4'!I97</f>
        <v>0</v>
      </c>
    </row>
    <row r="76" spans="1:8" ht="21" customHeight="1" x14ac:dyDescent="0.2">
      <c r="A76" s="180" t="s">
        <v>197</v>
      </c>
      <c r="B76" s="97">
        <v>4</v>
      </c>
      <c r="C76" s="97">
        <v>12</v>
      </c>
      <c r="D76" s="166">
        <v>0</v>
      </c>
      <c r="E76" s="167">
        <v>0</v>
      </c>
      <c r="F76" s="290">
        <f>F77</f>
        <v>377400</v>
      </c>
      <c r="G76" s="290">
        <f t="shared" ref="G76:H76" si="41">G77</f>
        <v>50</v>
      </c>
      <c r="H76" s="290">
        <f t="shared" si="41"/>
        <v>50</v>
      </c>
    </row>
    <row r="77" spans="1:8" ht="46.5" customHeight="1" x14ac:dyDescent="0.2">
      <c r="A77" s="165" t="s">
        <v>204</v>
      </c>
      <c r="B77" s="97">
        <v>4</v>
      </c>
      <c r="C77" s="97">
        <v>12</v>
      </c>
      <c r="D77" s="166">
        <v>5700000000</v>
      </c>
      <c r="E77" s="167">
        <v>0</v>
      </c>
      <c r="F77" s="95">
        <f>F78</f>
        <v>377400</v>
      </c>
      <c r="G77" s="95">
        <f t="shared" ref="G77:G81" si="42">G78</f>
        <v>50</v>
      </c>
      <c r="H77" s="95">
        <f t="shared" ref="H77:H81" si="43">H78</f>
        <v>50</v>
      </c>
    </row>
    <row r="78" spans="1:8" ht="21.75" customHeight="1" x14ac:dyDescent="0.2">
      <c r="A78" s="165" t="s">
        <v>252</v>
      </c>
      <c r="B78" s="97">
        <v>4</v>
      </c>
      <c r="C78" s="97">
        <v>12</v>
      </c>
      <c r="D78" s="166">
        <v>5740000000</v>
      </c>
      <c r="E78" s="167">
        <v>0</v>
      </c>
      <c r="F78" s="95">
        <f>F79</f>
        <v>377400</v>
      </c>
      <c r="G78" s="95">
        <f t="shared" si="42"/>
        <v>50</v>
      </c>
      <c r="H78" s="95">
        <f t="shared" si="43"/>
        <v>50</v>
      </c>
    </row>
    <row r="79" spans="1:8" ht="31.5" customHeight="1" x14ac:dyDescent="0.2">
      <c r="A79" s="165" t="s">
        <v>257</v>
      </c>
      <c r="B79" s="97">
        <v>4</v>
      </c>
      <c r="C79" s="97">
        <v>12</v>
      </c>
      <c r="D79" s="166">
        <v>5740300000</v>
      </c>
      <c r="E79" s="167">
        <v>0</v>
      </c>
      <c r="F79" s="95">
        <f>F80+F84+F86</f>
        <v>377400</v>
      </c>
      <c r="G79" s="95">
        <f t="shared" ref="G79:H79" si="44">G80+G84+G86</f>
        <v>50</v>
      </c>
      <c r="H79" s="95">
        <f t="shared" si="44"/>
        <v>50</v>
      </c>
    </row>
    <row r="80" spans="1:8" ht="27.75" customHeight="1" x14ac:dyDescent="0.2">
      <c r="A80" s="165" t="s">
        <v>258</v>
      </c>
      <c r="B80" s="97">
        <v>4</v>
      </c>
      <c r="C80" s="97">
        <v>12</v>
      </c>
      <c r="D80" s="166">
        <v>5740390010</v>
      </c>
      <c r="E80" s="167">
        <v>0</v>
      </c>
      <c r="F80" s="95">
        <f>F81</f>
        <v>190000</v>
      </c>
      <c r="G80" s="95">
        <f t="shared" si="42"/>
        <v>0</v>
      </c>
      <c r="H80" s="95">
        <f t="shared" si="43"/>
        <v>0</v>
      </c>
    </row>
    <row r="81" spans="1:8" ht="27.75" customHeight="1" x14ac:dyDescent="0.2">
      <c r="A81" s="165" t="s">
        <v>64</v>
      </c>
      <c r="B81" s="97">
        <v>4</v>
      </c>
      <c r="C81" s="97">
        <v>12</v>
      </c>
      <c r="D81" s="166">
        <v>5740390010</v>
      </c>
      <c r="E81" s="167">
        <v>240</v>
      </c>
      <c r="F81" s="95">
        <f>F82</f>
        <v>190000</v>
      </c>
      <c r="G81" s="95">
        <f t="shared" si="42"/>
        <v>0</v>
      </c>
      <c r="H81" s="95">
        <f t="shared" si="43"/>
        <v>0</v>
      </c>
    </row>
    <row r="82" spans="1:8" ht="30" customHeight="1" x14ac:dyDescent="0.2">
      <c r="A82" s="73" t="s">
        <v>259</v>
      </c>
      <c r="B82" s="97">
        <v>4</v>
      </c>
      <c r="C82" s="97">
        <v>12</v>
      </c>
      <c r="D82" s="166">
        <v>5740390030</v>
      </c>
      <c r="E82" s="167">
        <v>0</v>
      </c>
      <c r="F82" s="95">
        <f>F83</f>
        <v>190000</v>
      </c>
      <c r="G82" s="95">
        <f t="shared" ref="G82" si="45">G83</f>
        <v>0</v>
      </c>
      <c r="H82" s="95">
        <f t="shared" ref="H82" si="46">H83</f>
        <v>0</v>
      </c>
    </row>
    <row r="83" spans="1:8" ht="29.25" customHeight="1" x14ac:dyDescent="0.2">
      <c r="A83" s="165" t="s">
        <v>64</v>
      </c>
      <c r="B83" s="97">
        <v>4</v>
      </c>
      <c r="C83" s="97">
        <v>12</v>
      </c>
      <c r="D83" s="166">
        <v>5740390030</v>
      </c>
      <c r="E83" s="167">
        <v>240</v>
      </c>
      <c r="F83" s="95">
        <f>'пр 4'!G104</f>
        <v>190000</v>
      </c>
      <c r="G83" s="95">
        <f>'пр 4'!H104</f>
        <v>0</v>
      </c>
      <c r="H83" s="95">
        <f>'пр 4'!I104</f>
        <v>0</v>
      </c>
    </row>
    <row r="84" spans="1:8" ht="46.5" customHeight="1" x14ac:dyDescent="0.2">
      <c r="A84" s="73" t="s">
        <v>359</v>
      </c>
      <c r="B84" s="97">
        <v>4</v>
      </c>
      <c r="C84" s="97">
        <v>12</v>
      </c>
      <c r="D84" s="166">
        <v>5740390050</v>
      </c>
      <c r="E84" s="167">
        <v>0</v>
      </c>
      <c r="F84" s="95">
        <f>F85</f>
        <v>117300</v>
      </c>
      <c r="G84" s="95">
        <f t="shared" ref="G84:H84" si="47">G85</f>
        <v>50</v>
      </c>
      <c r="H84" s="95">
        <f t="shared" si="47"/>
        <v>50</v>
      </c>
    </row>
    <row r="85" spans="1:8" ht="35.25" customHeight="1" x14ac:dyDescent="0.2">
      <c r="A85" s="165" t="s">
        <v>64</v>
      </c>
      <c r="B85" s="97">
        <v>4</v>
      </c>
      <c r="C85" s="97">
        <v>12</v>
      </c>
      <c r="D85" s="166">
        <v>5740390050</v>
      </c>
      <c r="E85" s="167">
        <v>240</v>
      </c>
      <c r="F85" s="95">
        <f>'пр 4'!G107</f>
        <v>117300</v>
      </c>
      <c r="G85" s="95">
        <f>'пр 4'!H107</f>
        <v>50</v>
      </c>
      <c r="H85" s="95">
        <f>'пр 4'!I107</f>
        <v>50</v>
      </c>
    </row>
    <row r="86" spans="1:8" ht="35.25" customHeight="1" x14ac:dyDescent="0.2">
      <c r="A86" s="300" t="s">
        <v>380</v>
      </c>
      <c r="B86" s="302">
        <v>4</v>
      </c>
      <c r="C86" s="302">
        <v>12</v>
      </c>
      <c r="D86" s="303">
        <v>5740395120</v>
      </c>
      <c r="E86" s="304">
        <v>0</v>
      </c>
      <c r="F86" s="95">
        <f>F87</f>
        <v>70100</v>
      </c>
      <c r="G86" s="95">
        <f t="shared" ref="G86:H86" si="48">G87</f>
        <v>0</v>
      </c>
      <c r="H86" s="95">
        <f t="shared" si="48"/>
        <v>0</v>
      </c>
    </row>
    <row r="87" spans="1:8" ht="35.25" customHeight="1" x14ac:dyDescent="0.2">
      <c r="A87" s="300" t="s">
        <v>64</v>
      </c>
      <c r="B87" s="302">
        <v>4</v>
      </c>
      <c r="C87" s="302">
        <v>12</v>
      </c>
      <c r="D87" s="303">
        <v>5740395120</v>
      </c>
      <c r="E87" s="304">
        <v>240</v>
      </c>
      <c r="F87" s="95">
        <f>'пр 4'!G110</f>
        <v>70100</v>
      </c>
      <c r="G87" s="95">
        <f>'пр 4'!H110</f>
        <v>0</v>
      </c>
      <c r="H87" s="95">
        <f>'пр 4'!I110</f>
        <v>0</v>
      </c>
    </row>
    <row r="88" spans="1:8" ht="21" customHeight="1" x14ac:dyDescent="0.2">
      <c r="A88" s="159" t="s">
        <v>85</v>
      </c>
      <c r="B88" s="160">
        <v>5</v>
      </c>
      <c r="C88" s="160">
        <v>0</v>
      </c>
      <c r="D88" s="161">
        <v>0</v>
      </c>
      <c r="E88" s="162">
        <v>0</v>
      </c>
      <c r="F88" s="181">
        <f>F89+F95</f>
        <v>719183</v>
      </c>
      <c r="G88" s="181">
        <f t="shared" ref="G88" si="49">G89+G95</f>
        <v>53866</v>
      </c>
      <c r="H88" s="181">
        <f t="shared" ref="H88" si="50">H89+H95</f>
        <v>7356</v>
      </c>
    </row>
    <row r="89" spans="1:8" ht="19.5" hidden="1" customHeight="1" x14ac:dyDescent="0.2">
      <c r="A89" s="179" t="s">
        <v>304</v>
      </c>
      <c r="B89" s="183">
        <v>5</v>
      </c>
      <c r="C89" s="183">
        <v>2</v>
      </c>
      <c r="D89" s="168">
        <v>0</v>
      </c>
      <c r="E89" s="169">
        <v>0</v>
      </c>
      <c r="F89" s="182">
        <f>F90</f>
        <v>0</v>
      </c>
      <c r="G89" s="182">
        <f t="shared" ref="G89:H93" si="51">G90</f>
        <v>0</v>
      </c>
      <c r="H89" s="182">
        <f t="shared" ref="H89" si="52">H90</f>
        <v>0</v>
      </c>
    </row>
    <row r="90" spans="1:8" ht="47.25" hidden="1" customHeight="1" x14ac:dyDescent="0.2">
      <c r="A90" s="73" t="s">
        <v>291</v>
      </c>
      <c r="B90" s="183">
        <v>5</v>
      </c>
      <c r="C90" s="183">
        <v>2</v>
      </c>
      <c r="D90" s="168">
        <v>5700000000</v>
      </c>
      <c r="E90" s="169">
        <v>0</v>
      </c>
      <c r="F90" s="184">
        <f>F91</f>
        <v>0</v>
      </c>
      <c r="G90" s="184">
        <f t="shared" si="51"/>
        <v>0</v>
      </c>
      <c r="H90" s="184">
        <f t="shared" si="51"/>
        <v>0</v>
      </c>
    </row>
    <row r="91" spans="1:8" ht="24.75" hidden="1" customHeight="1" x14ac:dyDescent="0.2">
      <c r="A91" s="73" t="s">
        <v>252</v>
      </c>
      <c r="B91" s="183">
        <v>5</v>
      </c>
      <c r="C91" s="183">
        <v>2</v>
      </c>
      <c r="D91" s="168">
        <v>5740000000</v>
      </c>
      <c r="E91" s="169">
        <v>0</v>
      </c>
      <c r="F91" s="184">
        <f>F92</f>
        <v>0</v>
      </c>
      <c r="G91" s="184">
        <f t="shared" si="51"/>
        <v>0</v>
      </c>
      <c r="H91" s="184">
        <f t="shared" si="51"/>
        <v>0</v>
      </c>
    </row>
    <row r="92" spans="1:8" ht="33" hidden="1" customHeight="1" x14ac:dyDescent="0.2">
      <c r="A92" s="73" t="s">
        <v>322</v>
      </c>
      <c r="B92" s="185">
        <v>5</v>
      </c>
      <c r="C92" s="185">
        <v>2</v>
      </c>
      <c r="D92" s="98">
        <v>5740600000</v>
      </c>
      <c r="E92" s="99">
        <v>0</v>
      </c>
      <c r="F92" s="184">
        <f>F93</f>
        <v>0</v>
      </c>
      <c r="G92" s="184">
        <f t="shared" si="51"/>
        <v>0</v>
      </c>
      <c r="H92" s="184">
        <f t="shared" si="51"/>
        <v>0</v>
      </c>
    </row>
    <row r="93" spans="1:8" ht="33" hidden="1" customHeight="1" x14ac:dyDescent="0.2">
      <c r="A93" s="73" t="s">
        <v>305</v>
      </c>
      <c r="B93" s="185">
        <v>5</v>
      </c>
      <c r="C93" s="185">
        <v>2</v>
      </c>
      <c r="D93" s="98">
        <v>5740695580</v>
      </c>
      <c r="E93" s="99">
        <v>0</v>
      </c>
      <c r="F93" s="184">
        <f>F94</f>
        <v>0</v>
      </c>
      <c r="G93" s="184">
        <f t="shared" si="51"/>
        <v>0</v>
      </c>
      <c r="H93" s="184">
        <f t="shared" si="51"/>
        <v>0</v>
      </c>
    </row>
    <row r="94" spans="1:8" ht="31.9" hidden="1" customHeight="1" x14ac:dyDescent="0.2">
      <c r="A94" s="73" t="s">
        <v>323</v>
      </c>
      <c r="B94" s="185">
        <v>5</v>
      </c>
      <c r="C94" s="185">
        <v>2</v>
      </c>
      <c r="D94" s="98">
        <v>5740695580</v>
      </c>
      <c r="E94" s="99">
        <v>240</v>
      </c>
      <c r="F94" s="184">
        <f>'пр 4'!G118</f>
        <v>0</v>
      </c>
      <c r="G94" s="184">
        <f>'пр 4'!H118</f>
        <v>0</v>
      </c>
      <c r="H94" s="184">
        <f>'пр 4'!I118</f>
        <v>0</v>
      </c>
    </row>
    <row r="95" spans="1:8" ht="21.75" customHeight="1" x14ac:dyDescent="0.2">
      <c r="A95" s="179" t="s">
        <v>83</v>
      </c>
      <c r="B95" s="257">
        <v>5</v>
      </c>
      <c r="C95" s="257">
        <v>3</v>
      </c>
      <c r="D95" s="161">
        <v>0</v>
      </c>
      <c r="E95" s="162">
        <v>0</v>
      </c>
      <c r="F95" s="181">
        <f>F96</f>
        <v>719183</v>
      </c>
      <c r="G95" s="181">
        <f t="shared" ref="G95:H95" si="53">G96</f>
        <v>53866</v>
      </c>
      <c r="H95" s="181">
        <f t="shared" si="53"/>
        <v>7356</v>
      </c>
    </row>
    <row r="96" spans="1:8" ht="45.75" customHeight="1" x14ac:dyDescent="0.2">
      <c r="A96" s="165" t="s">
        <v>291</v>
      </c>
      <c r="B96" s="97">
        <v>5</v>
      </c>
      <c r="C96" s="97">
        <v>3</v>
      </c>
      <c r="D96" s="166">
        <v>5700000000</v>
      </c>
      <c r="E96" s="167">
        <v>0</v>
      </c>
      <c r="F96" s="95">
        <f>F97+F103</f>
        <v>719183</v>
      </c>
      <c r="G96" s="95">
        <f>G97+G103</f>
        <v>53866</v>
      </c>
      <c r="H96" s="95">
        <f>H97+H103</f>
        <v>7356</v>
      </c>
    </row>
    <row r="97" spans="1:8" ht="21.75" customHeight="1" x14ac:dyDescent="0.2">
      <c r="A97" s="165" t="s">
        <v>252</v>
      </c>
      <c r="B97" s="94">
        <v>5</v>
      </c>
      <c r="C97" s="94">
        <v>3</v>
      </c>
      <c r="D97" s="186">
        <v>5740000000</v>
      </c>
      <c r="E97" s="167">
        <v>0</v>
      </c>
      <c r="F97" s="95">
        <f>F98</f>
        <v>101637</v>
      </c>
      <c r="G97" s="95">
        <f t="shared" ref="G97:H97" si="54">G98</f>
        <v>53866</v>
      </c>
      <c r="H97" s="95">
        <f t="shared" si="54"/>
        <v>7356</v>
      </c>
    </row>
    <row r="98" spans="1:8" ht="30.75" customHeight="1" x14ac:dyDescent="0.2">
      <c r="A98" s="165" t="s">
        <v>257</v>
      </c>
      <c r="B98" s="94">
        <v>5</v>
      </c>
      <c r="C98" s="94">
        <v>3</v>
      </c>
      <c r="D98" s="186">
        <v>5740300000</v>
      </c>
      <c r="E98" s="167">
        <v>0</v>
      </c>
      <c r="F98" s="95">
        <f>F99+F101</f>
        <v>101637</v>
      </c>
      <c r="G98" s="95">
        <f t="shared" ref="G98:H98" si="55">G99+G101</f>
        <v>53866</v>
      </c>
      <c r="H98" s="95">
        <f t="shared" si="55"/>
        <v>7356</v>
      </c>
    </row>
    <row r="99" spans="1:8" ht="30.75" customHeight="1" x14ac:dyDescent="0.2">
      <c r="A99" s="165" t="s">
        <v>260</v>
      </c>
      <c r="B99" s="94">
        <v>5</v>
      </c>
      <c r="C99" s="94">
        <v>3</v>
      </c>
      <c r="D99" s="186">
        <v>5740395310</v>
      </c>
      <c r="E99" s="167">
        <v>0</v>
      </c>
      <c r="F99" s="95">
        <f>F100</f>
        <v>101637</v>
      </c>
      <c r="G99" s="95">
        <f t="shared" ref="G99:H99" si="56">G100</f>
        <v>53866</v>
      </c>
      <c r="H99" s="95">
        <f t="shared" si="56"/>
        <v>7356</v>
      </c>
    </row>
    <row r="100" spans="1:8" ht="31.9" customHeight="1" x14ac:dyDescent="0.2">
      <c r="A100" s="165" t="s">
        <v>64</v>
      </c>
      <c r="B100" s="94">
        <v>5</v>
      </c>
      <c r="C100" s="94">
        <v>3</v>
      </c>
      <c r="D100" s="186">
        <v>5740395310</v>
      </c>
      <c r="E100" s="167">
        <v>240</v>
      </c>
      <c r="F100" s="95">
        <f>'пр 4'!G125</f>
        <v>101637</v>
      </c>
      <c r="G100" s="95">
        <f>'пр 4'!H125</f>
        <v>53866</v>
      </c>
      <c r="H100" s="95">
        <f>'пр 4'!I125</f>
        <v>7356</v>
      </c>
    </row>
    <row r="101" spans="1:8" ht="38.450000000000003" hidden="1" customHeight="1" x14ac:dyDescent="0.2">
      <c r="A101" s="165" t="s">
        <v>261</v>
      </c>
      <c r="B101" s="94">
        <v>5</v>
      </c>
      <c r="C101" s="94">
        <v>3</v>
      </c>
      <c r="D101" s="186" t="s">
        <v>262</v>
      </c>
      <c r="E101" s="167">
        <v>0</v>
      </c>
      <c r="F101" s="95">
        <f>F102</f>
        <v>0</v>
      </c>
      <c r="G101" s="95">
        <f t="shared" ref="G101:H101" si="57">G102</f>
        <v>0</v>
      </c>
      <c r="H101" s="95">
        <f t="shared" si="57"/>
        <v>0</v>
      </c>
    </row>
    <row r="102" spans="1:8" ht="34.9" hidden="1" customHeight="1" x14ac:dyDescent="0.2">
      <c r="A102" s="165" t="s">
        <v>64</v>
      </c>
      <c r="B102" s="94">
        <v>5</v>
      </c>
      <c r="C102" s="94">
        <v>3</v>
      </c>
      <c r="D102" s="186" t="s">
        <v>262</v>
      </c>
      <c r="E102" s="167">
        <v>240</v>
      </c>
      <c r="F102" s="95">
        <f>'пр 4'!G128</f>
        <v>0</v>
      </c>
      <c r="G102" s="95">
        <f>'пр 4'!H128</f>
        <v>0</v>
      </c>
      <c r="H102" s="95">
        <f>'пр 4'!I128</f>
        <v>0</v>
      </c>
    </row>
    <row r="103" spans="1:8" ht="22.15" customHeight="1" x14ac:dyDescent="0.2">
      <c r="A103" s="165" t="s">
        <v>280</v>
      </c>
      <c r="B103" s="94">
        <v>5</v>
      </c>
      <c r="C103" s="94">
        <v>3</v>
      </c>
      <c r="D103" s="186">
        <v>5750000000</v>
      </c>
      <c r="E103" s="167">
        <v>0</v>
      </c>
      <c r="F103" s="95">
        <f>F104</f>
        <v>617546</v>
      </c>
      <c r="G103" s="95">
        <f t="shared" ref="G103:H103" si="58">G104</f>
        <v>0</v>
      </c>
      <c r="H103" s="95">
        <f t="shared" si="58"/>
        <v>0</v>
      </c>
    </row>
    <row r="104" spans="1:8" ht="36" customHeight="1" x14ac:dyDescent="0.2">
      <c r="A104" s="165" t="s">
        <v>279</v>
      </c>
      <c r="B104" s="94">
        <v>5</v>
      </c>
      <c r="C104" s="94">
        <v>3</v>
      </c>
      <c r="D104" s="186" t="s">
        <v>278</v>
      </c>
      <c r="E104" s="167">
        <v>0</v>
      </c>
      <c r="F104" s="95">
        <f>F105+F107</f>
        <v>617546</v>
      </c>
      <c r="G104" s="95">
        <f t="shared" ref="G104:H105" si="59">G105</f>
        <v>0</v>
      </c>
      <c r="H104" s="95">
        <f t="shared" si="59"/>
        <v>0</v>
      </c>
    </row>
    <row r="105" spans="1:8" ht="32.450000000000003" customHeight="1" x14ac:dyDescent="0.2">
      <c r="A105" s="165" t="s">
        <v>362</v>
      </c>
      <c r="B105" s="94">
        <v>5</v>
      </c>
      <c r="C105" s="94">
        <v>3</v>
      </c>
      <c r="D105" s="186" t="s">
        <v>361</v>
      </c>
      <c r="E105" s="167">
        <v>0</v>
      </c>
      <c r="F105" s="95">
        <f>F106</f>
        <v>452222</v>
      </c>
      <c r="G105" s="95">
        <f t="shared" si="59"/>
        <v>0</v>
      </c>
      <c r="H105" s="95">
        <f t="shared" si="59"/>
        <v>0</v>
      </c>
    </row>
    <row r="106" spans="1:8" ht="33.6" customHeight="1" x14ac:dyDescent="0.2">
      <c r="A106" s="165" t="s">
        <v>323</v>
      </c>
      <c r="B106" s="94">
        <v>5</v>
      </c>
      <c r="C106" s="94">
        <v>3</v>
      </c>
      <c r="D106" s="186" t="s">
        <v>361</v>
      </c>
      <c r="E106" s="167">
        <v>240</v>
      </c>
      <c r="F106" s="95">
        <f>'пр 4'!G133</f>
        <v>452222</v>
      </c>
      <c r="G106" s="95">
        <f>'пр 4'!H133</f>
        <v>0</v>
      </c>
      <c r="H106" s="95">
        <f>'пр 4'!I133</f>
        <v>0</v>
      </c>
    </row>
    <row r="107" spans="1:8" ht="31.9" customHeight="1" x14ac:dyDescent="0.2">
      <c r="A107" s="165" t="s">
        <v>364</v>
      </c>
      <c r="B107" s="94">
        <v>5</v>
      </c>
      <c r="C107" s="94">
        <v>3</v>
      </c>
      <c r="D107" s="186" t="s">
        <v>363</v>
      </c>
      <c r="E107" s="167">
        <v>0</v>
      </c>
      <c r="F107" s="95">
        <f>F108</f>
        <v>165324</v>
      </c>
      <c r="G107" s="95">
        <f t="shared" ref="G107:H107" si="60">G108</f>
        <v>0</v>
      </c>
      <c r="H107" s="95">
        <f t="shared" si="60"/>
        <v>0</v>
      </c>
    </row>
    <row r="108" spans="1:8" ht="31.15" customHeight="1" x14ac:dyDescent="0.2">
      <c r="A108" s="165" t="s">
        <v>64</v>
      </c>
      <c r="B108" s="94">
        <v>5</v>
      </c>
      <c r="C108" s="94">
        <v>3</v>
      </c>
      <c r="D108" s="186" t="s">
        <v>363</v>
      </c>
      <c r="E108" s="167">
        <v>240</v>
      </c>
      <c r="F108" s="95">
        <f>'пр 4'!G136</f>
        <v>165324</v>
      </c>
      <c r="G108" s="95">
        <f>'пр 4'!H136</f>
        <v>0</v>
      </c>
      <c r="H108" s="95">
        <f>'пр 4'!I136</f>
        <v>0</v>
      </c>
    </row>
    <row r="109" spans="1:8" ht="20.25" customHeight="1" x14ac:dyDescent="0.2">
      <c r="A109" s="159" t="s">
        <v>53</v>
      </c>
      <c r="B109" s="187">
        <v>8</v>
      </c>
      <c r="C109" s="187">
        <v>0</v>
      </c>
      <c r="D109" s="188">
        <v>0</v>
      </c>
      <c r="E109" s="162">
        <v>0</v>
      </c>
      <c r="F109" s="163">
        <f>F110</f>
        <v>3245202.24</v>
      </c>
      <c r="G109" s="163">
        <f t="shared" ref="G109:H112" si="61">G110</f>
        <v>2428900</v>
      </c>
      <c r="H109" s="163">
        <f t="shared" si="61"/>
        <v>2403900</v>
      </c>
    </row>
    <row r="110" spans="1:8" ht="20.25" customHeight="1" x14ac:dyDescent="0.2">
      <c r="A110" s="180" t="s">
        <v>54</v>
      </c>
      <c r="B110" s="187">
        <v>8</v>
      </c>
      <c r="C110" s="187">
        <v>1</v>
      </c>
      <c r="D110" s="188">
        <v>0</v>
      </c>
      <c r="E110" s="162">
        <v>0</v>
      </c>
      <c r="F110" s="163">
        <f>F111+F122</f>
        <v>3245202.24</v>
      </c>
      <c r="G110" s="163">
        <f t="shared" ref="G110:H110" si="62">G111+G122</f>
        <v>2428900</v>
      </c>
      <c r="H110" s="163">
        <f t="shared" si="62"/>
        <v>2403900</v>
      </c>
    </row>
    <row r="111" spans="1:8" ht="46.5" customHeight="1" x14ac:dyDescent="0.2">
      <c r="A111" s="165" t="s">
        <v>291</v>
      </c>
      <c r="B111" s="94">
        <v>8</v>
      </c>
      <c r="C111" s="94">
        <v>1</v>
      </c>
      <c r="D111" s="186">
        <v>5700000000</v>
      </c>
      <c r="E111" s="167">
        <v>0</v>
      </c>
      <c r="F111" s="95">
        <f>F112</f>
        <v>3239779.93</v>
      </c>
      <c r="G111" s="95">
        <f t="shared" si="61"/>
        <v>2428900</v>
      </c>
      <c r="H111" s="95">
        <f t="shared" si="61"/>
        <v>2403900</v>
      </c>
    </row>
    <row r="112" spans="1:8" ht="23.25" customHeight="1" x14ac:dyDescent="0.2">
      <c r="A112" s="165" t="s">
        <v>252</v>
      </c>
      <c r="B112" s="94">
        <v>8</v>
      </c>
      <c r="C112" s="94">
        <v>1</v>
      </c>
      <c r="D112" s="186">
        <v>5740000000</v>
      </c>
      <c r="E112" s="167">
        <v>0</v>
      </c>
      <c r="F112" s="95">
        <f>F113</f>
        <v>3239779.93</v>
      </c>
      <c r="G112" s="95">
        <f t="shared" si="61"/>
        <v>2428900</v>
      </c>
      <c r="H112" s="95">
        <f t="shared" si="61"/>
        <v>2403900</v>
      </c>
    </row>
    <row r="113" spans="1:8" ht="23.25" customHeight="1" x14ac:dyDescent="0.2">
      <c r="A113" s="165" t="s">
        <v>263</v>
      </c>
      <c r="B113" s="94">
        <v>8</v>
      </c>
      <c r="C113" s="94">
        <v>1</v>
      </c>
      <c r="D113" s="186">
        <v>5740400000</v>
      </c>
      <c r="E113" s="167">
        <v>0</v>
      </c>
      <c r="F113" s="95">
        <f>F114+F116+F118+F120</f>
        <v>3239779.93</v>
      </c>
      <c r="G113" s="95">
        <f t="shared" ref="G113:H113" si="63">G114+G116+G118+G120</f>
        <v>2428900</v>
      </c>
      <c r="H113" s="95">
        <f t="shared" si="63"/>
        <v>2403900</v>
      </c>
    </row>
    <row r="114" spans="1:8" ht="20.25" hidden="1" customHeight="1" x14ac:dyDescent="0.2">
      <c r="A114" s="165" t="s">
        <v>264</v>
      </c>
      <c r="B114" s="94">
        <v>8</v>
      </c>
      <c r="C114" s="94">
        <v>1</v>
      </c>
      <c r="D114" s="186">
        <v>5740495110</v>
      </c>
      <c r="E114" s="167">
        <v>0</v>
      </c>
      <c r="F114" s="95">
        <f>F115</f>
        <v>0</v>
      </c>
      <c r="G114" s="95">
        <f t="shared" ref="G114:H114" si="64">G115</f>
        <v>0</v>
      </c>
      <c r="H114" s="95">
        <f t="shared" si="64"/>
        <v>0</v>
      </c>
    </row>
    <row r="115" spans="1:8" ht="30" hidden="1" customHeight="1" x14ac:dyDescent="0.2">
      <c r="A115" s="165" t="s">
        <v>64</v>
      </c>
      <c r="B115" s="94">
        <v>8</v>
      </c>
      <c r="C115" s="94">
        <v>1</v>
      </c>
      <c r="D115" s="186">
        <v>5740495110</v>
      </c>
      <c r="E115" s="167">
        <v>240</v>
      </c>
      <c r="F115" s="95">
        <f>'пр 4'!G144</f>
        <v>0</v>
      </c>
      <c r="G115" s="95">
        <f>'пр 4'!H144</f>
        <v>0</v>
      </c>
      <c r="H115" s="95">
        <f>'пр 4'!I144</f>
        <v>0</v>
      </c>
    </row>
    <row r="116" spans="1:8" ht="30" x14ac:dyDescent="0.2">
      <c r="A116" s="165" t="s">
        <v>265</v>
      </c>
      <c r="B116" s="94">
        <v>8</v>
      </c>
      <c r="C116" s="94">
        <v>1</v>
      </c>
      <c r="D116" s="186">
        <v>5740495220</v>
      </c>
      <c r="E116" s="167">
        <v>0</v>
      </c>
      <c r="F116" s="95">
        <f>F117</f>
        <v>818679.93</v>
      </c>
      <c r="G116" s="95">
        <f t="shared" ref="G116:H116" si="65">G117</f>
        <v>110500</v>
      </c>
      <c r="H116" s="95">
        <f t="shared" si="65"/>
        <v>85500</v>
      </c>
    </row>
    <row r="117" spans="1:8" ht="30" x14ac:dyDescent="0.2">
      <c r="A117" s="165" t="s">
        <v>64</v>
      </c>
      <c r="B117" s="94">
        <v>8</v>
      </c>
      <c r="C117" s="94">
        <v>1</v>
      </c>
      <c r="D117" s="186">
        <v>5740495220</v>
      </c>
      <c r="E117" s="167">
        <v>240</v>
      </c>
      <c r="F117" s="95">
        <f>'пр 4'!G147</f>
        <v>818679.93</v>
      </c>
      <c r="G117" s="95">
        <f>'пр 4'!H147</f>
        <v>110500</v>
      </c>
      <c r="H117" s="95">
        <f>'пр 4'!I147</f>
        <v>85500</v>
      </c>
    </row>
    <row r="118" spans="1:8" ht="43.9" customHeight="1" x14ac:dyDescent="0.2">
      <c r="A118" s="165" t="s">
        <v>343</v>
      </c>
      <c r="B118" s="94">
        <v>8</v>
      </c>
      <c r="C118" s="94">
        <v>1</v>
      </c>
      <c r="D118" s="186" t="s">
        <v>329</v>
      </c>
      <c r="E118" s="167">
        <v>0</v>
      </c>
      <c r="F118" s="95">
        <f>F119</f>
        <v>1890600</v>
      </c>
      <c r="G118" s="95">
        <f t="shared" ref="G118:H118" si="66">G119</f>
        <v>2318400</v>
      </c>
      <c r="H118" s="95">
        <f t="shared" si="66"/>
        <v>2318400</v>
      </c>
    </row>
    <row r="119" spans="1:8" ht="15" x14ac:dyDescent="0.2">
      <c r="A119" s="165" t="s">
        <v>39</v>
      </c>
      <c r="B119" s="94">
        <v>8</v>
      </c>
      <c r="C119" s="94">
        <v>1</v>
      </c>
      <c r="D119" s="186" t="s">
        <v>329</v>
      </c>
      <c r="E119" s="167">
        <v>540</v>
      </c>
      <c r="F119" s="95">
        <f>'пр 4'!G151</f>
        <v>1890600</v>
      </c>
      <c r="G119" s="95">
        <f>'пр 4'!H151</f>
        <v>2318400</v>
      </c>
      <c r="H119" s="95">
        <f>'пр 4'!I151</f>
        <v>2318400</v>
      </c>
    </row>
    <row r="120" spans="1:8" ht="42.6" customHeight="1" x14ac:dyDescent="0.2">
      <c r="A120" s="165" t="s">
        <v>344</v>
      </c>
      <c r="B120" s="94">
        <v>8</v>
      </c>
      <c r="C120" s="94">
        <v>1</v>
      </c>
      <c r="D120" s="186" t="s">
        <v>330</v>
      </c>
      <c r="E120" s="167">
        <v>0</v>
      </c>
      <c r="F120" s="95">
        <f>F121</f>
        <v>530500</v>
      </c>
      <c r="G120" s="95">
        <f t="shared" ref="G120:H120" si="67">G121</f>
        <v>0</v>
      </c>
      <c r="H120" s="95">
        <f t="shared" si="67"/>
        <v>0</v>
      </c>
    </row>
    <row r="121" spans="1:8" ht="27" customHeight="1" x14ac:dyDescent="0.2">
      <c r="A121" s="165" t="s">
        <v>39</v>
      </c>
      <c r="B121" s="94">
        <v>8</v>
      </c>
      <c r="C121" s="94">
        <v>1</v>
      </c>
      <c r="D121" s="186" t="s">
        <v>330</v>
      </c>
      <c r="E121" s="167">
        <v>540</v>
      </c>
      <c r="F121" s="95">
        <f>'пр 4'!G153</f>
        <v>530500</v>
      </c>
      <c r="G121" s="95">
        <f>'пр 4'!H153</f>
        <v>0</v>
      </c>
      <c r="H121" s="95">
        <f>'пр 4'!I153</f>
        <v>0</v>
      </c>
    </row>
    <row r="122" spans="1:8" ht="25.5" customHeight="1" x14ac:dyDescent="0.2">
      <c r="A122" s="73" t="s">
        <v>374</v>
      </c>
      <c r="B122" s="94">
        <v>8</v>
      </c>
      <c r="C122" s="94">
        <v>1</v>
      </c>
      <c r="D122" s="76">
        <v>7700000000</v>
      </c>
      <c r="E122" s="77">
        <v>0</v>
      </c>
      <c r="F122" s="295">
        <f>F123</f>
        <v>5422.31</v>
      </c>
      <c r="G122" s="295">
        <f t="shared" ref="G122:H122" si="68">G123</f>
        <v>0</v>
      </c>
      <c r="H122" s="295">
        <f t="shared" si="68"/>
        <v>0</v>
      </c>
    </row>
    <row r="123" spans="1:8" ht="24" customHeight="1" x14ac:dyDescent="0.2">
      <c r="A123" s="73" t="s">
        <v>375</v>
      </c>
      <c r="B123" s="94">
        <v>8</v>
      </c>
      <c r="C123" s="94">
        <v>1</v>
      </c>
      <c r="D123" s="76">
        <v>7730000000</v>
      </c>
      <c r="E123" s="77">
        <v>0</v>
      </c>
      <c r="F123" s="295">
        <f>F124</f>
        <v>5422.31</v>
      </c>
      <c r="G123" s="295">
        <f t="shared" ref="G123:H123" si="69">G124</f>
        <v>0</v>
      </c>
      <c r="H123" s="295">
        <f t="shared" si="69"/>
        <v>0</v>
      </c>
    </row>
    <row r="124" spans="1:8" ht="21.75" customHeight="1" x14ac:dyDescent="0.2">
      <c r="A124" s="73" t="s">
        <v>376</v>
      </c>
      <c r="B124" s="94">
        <v>8</v>
      </c>
      <c r="C124" s="94">
        <v>1</v>
      </c>
      <c r="D124" s="76">
        <v>7730099920</v>
      </c>
      <c r="E124" s="77">
        <v>0</v>
      </c>
      <c r="F124" s="295">
        <f>F125</f>
        <v>5422.31</v>
      </c>
      <c r="G124" s="295">
        <f t="shared" ref="G124:H124" si="70">G125</f>
        <v>0</v>
      </c>
      <c r="H124" s="295">
        <f t="shared" si="70"/>
        <v>0</v>
      </c>
    </row>
    <row r="125" spans="1:8" ht="22.5" customHeight="1" x14ac:dyDescent="0.2">
      <c r="A125" s="73" t="s">
        <v>377</v>
      </c>
      <c r="B125" s="94">
        <v>8</v>
      </c>
      <c r="C125" s="94">
        <v>1</v>
      </c>
      <c r="D125" s="76">
        <v>7730099920</v>
      </c>
      <c r="E125" s="77">
        <v>830</v>
      </c>
      <c r="F125" s="295">
        <f>'пр 4'!G157</f>
        <v>5422.31</v>
      </c>
      <c r="G125" s="295">
        <f>'пр 4'!H157</f>
        <v>0</v>
      </c>
      <c r="H125" s="295">
        <f>'пр 4'!I157</f>
        <v>0</v>
      </c>
    </row>
    <row r="126" spans="1:8" ht="27.75" customHeight="1" thickBot="1" x14ac:dyDescent="0.25">
      <c r="A126" s="101" t="s">
        <v>133</v>
      </c>
      <c r="B126" s="96" t="s">
        <v>134</v>
      </c>
      <c r="C126" s="96" t="s">
        <v>134</v>
      </c>
      <c r="D126" s="96" t="s">
        <v>134</v>
      </c>
      <c r="E126" s="258" t="s">
        <v>134</v>
      </c>
      <c r="F126" s="100">
        <f>F9+F10+F50+F58+F65+F88+F109</f>
        <v>8576710.9400000013</v>
      </c>
      <c r="G126" s="100">
        <f>G9+G10+G50+G58+G65+G88+G109</f>
        <v>5820100</v>
      </c>
      <c r="H126" s="100">
        <f>H9+H10+H50+H58+H65+H88+H109</f>
        <v>5970300</v>
      </c>
    </row>
    <row r="127" spans="1:8" x14ac:dyDescent="0.2">
      <c r="A127" s="189"/>
      <c r="B127" s="189"/>
      <c r="C127" s="189"/>
      <c r="D127" s="190"/>
      <c r="E127" s="190"/>
      <c r="F127" s="191"/>
      <c r="G127" s="191"/>
      <c r="H127" s="192"/>
    </row>
    <row r="128" spans="1:8" x14ac:dyDescent="0.2">
      <c r="A128" s="189"/>
      <c r="B128" s="189"/>
      <c r="C128" s="189"/>
      <c r="D128" s="189"/>
      <c r="E128" s="189"/>
      <c r="F128" s="189"/>
      <c r="G128" s="189"/>
      <c r="H128" s="189"/>
    </row>
    <row r="129" spans="1:8" x14ac:dyDescent="0.2">
      <c r="A129" s="189"/>
      <c r="B129" s="189"/>
      <c r="C129" s="189"/>
      <c r="D129" s="189"/>
      <c r="E129" s="189"/>
      <c r="F129" s="189"/>
      <c r="G129" s="189"/>
      <c r="H129" s="189"/>
    </row>
    <row r="130" spans="1:8" x14ac:dyDescent="0.2">
      <c r="A130" s="189"/>
      <c r="B130" s="189"/>
      <c r="C130" s="189"/>
      <c r="D130" s="189"/>
      <c r="E130" s="189"/>
      <c r="F130" s="189"/>
      <c r="G130" s="189"/>
      <c r="H130" s="189"/>
    </row>
    <row r="131" spans="1:8" x14ac:dyDescent="0.2">
      <c r="A131" s="193"/>
      <c r="B131" s="193"/>
      <c r="C131" s="193"/>
      <c r="D131" s="193"/>
      <c r="E131" s="193"/>
      <c r="F131" s="193"/>
      <c r="G131" s="193"/>
      <c r="H131" s="193"/>
    </row>
    <row r="132" spans="1:8" ht="15.75" x14ac:dyDescent="0.2">
      <c r="A132" s="194"/>
    </row>
  </sheetData>
  <mergeCells count="2">
    <mergeCell ref="B7:D7"/>
    <mergeCell ref="A6:H6"/>
  </mergeCells>
  <pageMargins left="0.70866141732283472" right="0.55118110236220474" top="0.59055118110236227" bottom="0.23622047244094491" header="0.31496062992125984" footer="0.27559055118110237"/>
  <pageSetup paperSize="9" scale="5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J180"/>
  <sheetViews>
    <sheetView view="pageBreakPreview" topLeftCell="A88" zoomScale="70" zoomScaleNormal="100" zoomScaleSheetLayoutView="70" workbookViewId="0">
      <selection activeCell="G153" sqref="G153"/>
    </sheetView>
  </sheetViews>
  <sheetFormatPr defaultColWidth="9.140625" defaultRowHeight="15" x14ac:dyDescent="0.2"/>
  <cols>
    <col min="1" max="1" width="67" style="195" customWidth="1"/>
    <col min="2" max="4" width="8" style="216" customWidth="1"/>
    <col min="5" max="5" width="14.28515625" style="197" customWidth="1"/>
    <col min="6" max="6" width="8" style="197" customWidth="1"/>
    <col min="7" max="9" width="14.28515625" style="216" customWidth="1"/>
    <col min="10" max="10" width="16.42578125" style="49" customWidth="1"/>
    <col min="11" max="16384" width="9.140625" style="49"/>
  </cols>
  <sheetData>
    <row r="1" spans="1:9" ht="15" customHeight="1" x14ac:dyDescent="0.2">
      <c r="B1" s="196"/>
      <c r="C1" s="196"/>
      <c r="D1" s="196"/>
      <c r="G1" s="122"/>
      <c r="H1" s="122"/>
      <c r="I1" s="105" t="s">
        <v>306</v>
      </c>
    </row>
    <row r="2" spans="1:9" ht="15" customHeight="1" x14ac:dyDescent="0.2">
      <c r="B2" s="196"/>
      <c r="C2" s="196"/>
      <c r="D2" s="196"/>
      <c r="G2" s="122"/>
      <c r="H2" s="122"/>
      <c r="I2" s="105" t="s">
        <v>312</v>
      </c>
    </row>
    <row r="3" spans="1:9" ht="15" customHeight="1" x14ac:dyDescent="0.2">
      <c r="B3" s="196"/>
      <c r="C3" s="196"/>
      <c r="D3" s="196"/>
      <c r="G3" s="122"/>
      <c r="H3" s="122"/>
      <c r="I3" s="105" t="s">
        <v>201</v>
      </c>
    </row>
    <row r="4" spans="1:9" ht="15.6" customHeight="1" x14ac:dyDescent="0.25">
      <c r="B4" s="198"/>
      <c r="C4" s="198"/>
      <c r="D4" s="198"/>
      <c r="E4" s="198"/>
      <c r="F4" s="198"/>
      <c r="G4" s="122"/>
      <c r="H4" s="122"/>
      <c r="I4" s="105" t="str">
        <f>'пр 1'!E4</f>
        <v>от 24.12.2024 № 182</v>
      </c>
    </row>
    <row r="5" spans="1:9" ht="24" customHeight="1" x14ac:dyDescent="0.2">
      <c r="A5" s="324" t="s">
        <v>326</v>
      </c>
      <c r="B5" s="324"/>
      <c r="C5" s="324"/>
      <c r="D5" s="324"/>
      <c r="E5" s="324"/>
      <c r="F5" s="324"/>
      <c r="G5" s="324"/>
      <c r="H5" s="324"/>
      <c r="I5" s="324"/>
    </row>
    <row r="6" spans="1:9" ht="25.5" customHeight="1" thickBot="1" x14ac:dyDescent="0.25">
      <c r="A6" s="199"/>
      <c r="B6" s="200"/>
      <c r="C6" s="201"/>
      <c r="D6" s="201"/>
      <c r="E6" s="201"/>
      <c r="F6" s="201"/>
      <c r="G6" s="202"/>
      <c r="H6" s="202"/>
      <c r="I6" s="203" t="s">
        <v>55</v>
      </c>
    </row>
    <row r="7" spans="1:9" ht="36.75" customHeight="1" thickBot="1" x14ac:dyDescent="0.25">
      <c r="A7" s="88" t="s">
        <v>56</v>
      </c>
      <c r="B7" s="268" t="s">
        <v>135</v>
      </c>
      <c r="C7" s="268" t="s">
        <v>117</v>
      </c>
      <c r="D7" s="268" t="s">
        <v>118</v>
      </c>
      <c r="E7" s="268" t="s">
        <v>136</v>
      </c>
      <c r="F7" s="268" t="s">
        <v>137</v>
      </c>
      <c r="G7" s="268">
        <v>2024</v>
      </c>
      <c r="H7" s="268">
        <v>2025</v>
      </c>
      <c r="I7" s="269">
        <v>2026</v>
      </c>
    </row>
    <row r="8" spans="1:9" ht="14.45" customHeight="1" x14ac:dyDescent="0.2">
      <c r="A8" s="278">
        <v>1</v>
      </c>
      <c r="B8" s="279">
        <v>2</v>
      </c>
      <c r="C8" s="279">
        <v>3</v>
      </c>
      <c r="D8" s="279">
        <v>4</v>
      </c>
      <c r="E8" s="279">
        <v>5</v>
      </c>
      <c r="F8" s="279">
        <v>6</v>
      </c>
      <c r="G8" s="279">
        <v>7</v>
      </c>
      <c r="H8" s="279">
        <v>8</v>
      </c>
      <c r="I8" s="280">
        <v>9</v>
      </c>
    </row>
    <row r="9" spans="1:9" ht="14.45" customHeight="1" x14ac:dyDescent="0.2">
      <c r="A9" s="282" t="s">
        <v>307</v>
      </c>
      <c r="B9" s="265">
        <v>0</v>
      </c>
      <c r="C9" s="74">
        <v>0</v>
      </c>
      <c r="D9" s="74">
        <v>0</v>
      </c>
      <c r="E9" s="90">
        <v>0</v>
      </c>
      <c r="F9" s="74">
        <v>0</v>
      </c>
      <c r="G9" s="270">
        <v>0</v>
      </c>
      <c r="H9" s="270">
        <f>('Пр 2.'!D10-'Пр 2.'!D74)*2.5%</f>
        <v>141250</v>
      </c>
      <c r="I9" s="270">
        <f>('Пр 2.'!E10-'Пр 2.'!E74)*5%</f>
        <v>289200</v>
      </c>
    </row>
    <row r="10" spans="1:9" s="204" customFormat="1" ht="21" customHeight="1" x14ac:dyDescent="0.2">
      <c r="A10" s="281" t="s">
        <v>203</v>
      </c>
      <c r="B10" s="74">
        <v>126</v>
      </c>
      <c r="C10" s="230" t="s">
        <v>120</v>
      </c>
      <c r="D10" s="230" t="s">
        <v>120</v>
      </c>
      <c r="E10" s="90">
        <v>0</v>
      </c>
      <c r="F10" s="265">
        <v>0</v>
      </c>
      <c r="G10" s="270">
        <f>G159</f>
        <v>8576710.9400000013</v>
      </c>
      <c r="H10" s="270">
        <f>H159</f>
        <v>5820100</v>
      </c>
      <c r="I10" s="270">
        <f>I159</f>
        <v>5970300</v>
      </c>
    </row>
    <row r="11" spans="1:9" s="204" customFormat="1" ht="21" customHeight="1" x14ac:dyDescent="0.2">
      <c r="A11" s="138" t="s">
        <v>42</v>
      </c>
      <c r="B11" s="74">
        <v>126</v>
      </c>
      <c r="C11" s="264">
        <v>1</v>
      </c>
      <c r="D11" s="264">
        <v>0</v>
      </c>
      <c r="E11" s="90">
        <v>0</v>
      </c>
      <c r="F11" s="265">
        <v>0</v>
      </c>
      <c r="G11" s="270">
        <f>G12+G20+G53+G59</f>
        <v>2990957.3400000003</v>
      </c>
      <c r="H11" s="270">
        <f>H12+H20+H53+H59</f>
        <v>2158934</v>
      </c>
      <c r="I11" s="270">
        <f>I12+I20+I53+I59</f>
        <v>2187494</v>
      </c>
    </row>
    <row r="12" spans="1:9" s="204" customFormat="1" ht="32.25" customHeight="1" x14ac:dyDescent="0.2">
      <c r="A12" s="142" t="s">
        <v>43</v>
      </c>
      <c r="B12" s="74">
        <v>126</v>
      </c>
      <c r="C12" s="264">
        <v>1</v>
      </c>
      <c r="D12" s="264">
        <v>2</v>
      </c>
      <c r="E12" s="90">
        <v>0</v>
      </c>
      <c r="F12" s="265">
        <v>0</v>
      </c>
      <c r="G12" s="271">
        <f>G17</f>
        <v>742532.27</v>
      </c>
      <c r="H12" s="271">
        <f>H17</f>
        <v>624960</v>
      </c>
      <c r="I12" s="272">
        <f>I17</f>
        <v>637980</v>
      </c>
    </row>
    <row r="13" spans="1:9" s="204" customFormat="1" ht="47.25" customHeight="1" x14ac:dyDescent="0.2">
      <c r="A13" s="73" t="s">
        <v>291</v>
      </c>
      <c r="B13" s="74">
        <v>126</v>
      </c>
      <c r="C13" s="75">
        <v>1</v>
      </c>
      <c r="D13" s="75">
        <v>2</v>
      </c>
      <c r="E13" s="76">
        <v>5700000000</v>
      </c>
      <c r="F13" s="77">
        <v>0</v>
      </c>
      <c r="G13" s="271">
        <f>G17</f>
        <v>742532.27</v>
      </c>
      <c r="H13" s="271">
        <f>H17</f>
        <v>624960</v>
      </c>
      <c r="I13" s="272">
        <f>I17</f>
        <v>637980</v>
      </c>
    </row>
    <row r="14" spans="1:9" s="204" customFormat="1" ht="23.25" customHeight="1" x14ac:dyDescent="0.2">
      <c r="A14" s="73" t="s">
        <v>252</v>
      </c>
      <c r="B14" s="74">
        <v>126</v>
      </c>
      <c r="C14" s="75">
        <v>1</v>
      </c>
      <c r="D14" s="75">
        <v>2</v>
      </c>
      <c r="E14" s="76">
        <v>5740000000</v>
      </c>
      <c r="F14" s="77">
        <v>0</v>
      </c>
      <c r="G14" s="271">
        <f>G17</f>
        <v>742532.27</v>
      </c>
      <c r="H14" s="271">
        <f>H17</f>
        <v>624960</v>
      </c>
      <c r="I14" s="272">
        <f>I17</f>
        <v>637980</v>
      </c>
    </row>
    <row r="15" spans="1:9" s="204" customFormat="1" ht="32.25" customHeight="1" x14ac:dyDescent="0.2">
      <c r="A15" s="73" t="s">
        <v>251</v>
      </c>
      <c r="B15" s="74">
        <v>126</v>
      </c>
      <c r="C15" s="75">
        <v>1</v>
      </c>
      <c r="D15" s="75">
        <v>2</v>
      </c>
      <c r="E15" s="76">
        <v>5740500000</v>
      </c>
      <c r="F15" s="77">
        <v>0</v>
      </c>
      <c r="G15" s="271">
        <f>G17</f>
        <v>742532.27</v>
      </c>
      <c r="H15" s="271">
        <f>H17</f>
        <v>624960</v>
      </c>
      <c r="I15" s="272">
        <f>I17</f>
        <v>637980</v>
      </c>
    </row>
    <row r="16" spans="1:9" s="204" customFormat="1" ht="22.5" customHeight="1" x14ac:dyDescent="0.2">
      <c r="A16" s="73" t="s">
        <v>59</v>
      </c>
      <c r="B16" s="74">
        <v>126</v>
      </c>
      <c r="C16" s="75">
        <v>1</v>
      </c>
      <c r="D16" s="75">
        <v>2</v>
      </c>
      <c r="E16" s="76">
        <v>5740510010</v>
      </c>
      <c r="F16" s="77">
        <v>0</v>
      </c>
      <c r="G16" s="271">
        <f>G17</f>
        <v>742532.27</v>
      </c>
      <c r="H16" s="271">
        <f>H17</f>
        <v>624960</v>
      </c>
      <c r="I16" s="272">
        <f>I17</f>
        <v>637980</v>
      </c>
    </row>
    <row r="17" spans="1:10" s="204" customFormat="1" ht="32.25" customHeight="1" x14ac:dyDescent="0.2">
      <c r="A17" s="73" t="s">
        <v>60</v>
      </c>
      <c r="B17" s="74">
        <v>126</v>
      </c>
      <c r="C17" s="75">
        <v>1</v>
      </c>
      <c r="D17" s="75">
        <v>2</v>
      </c>
      <c r="E17" s="76">
        <v>5740510010</v>
      </c>
      <c r="F17" s="77">
        <v>120</v>
      </c>
      <c r="G17" s="271">
        <f>G18+G19</f>
        <v>742532.27</v>
      </c>
      <c r="H17" s="271">
        <f>H18+H19</f>
        <v>624960</v>
      </c>
      <c r="I17" s="272">
        <f>I18+I19</f>
        <v>637980</v>
      </c>
      <c r="J17" s="288"/>
    </row>
    <row r="18" spans="1:10" s="204" customFormat="1" ht="22.5" customHeight="1" x14ac:dyDescent="0.2">
      <c r="A18" s="73" t="s">
        <v>44</v>
      </c>
      <c r="B18" s="74">
        <v>126</v>
      </c>
      <c r="C18" s="75">
        <v>1</v>
      </c>
      <c r="D18" s="75">
        <v>2</v>
      </c>
      <c r="E18" s="76">
        <v>5740510010</v>
      </c>
      <c r="F18" s="77">
        <v>121</v>
      </c>
      <c r="G18" s="305">
        <v>570370.87</v>
      </c>
      <c r="H18" s="273">
        <v>480000</v>
      </c>
      <c r="I18" s="273">
        <v>490000</v>
      </c>
    </row>
    <row r="19" spans="1:10" s="204" customFormat="1" ht="46.5" customHeight="1" x14ac:dyDescent="0.2">
      <c r="A19" s="73" t="s">
        <v>45</v>
      </c>
      <c r="B19" s="74">
        <v>126</v>
      </c>
      <c r="C19" s="75">
        <v>1</v>
      </c>
      <c r="D19" s="75">
        <v>2</v>
      </c>
      <c r="E19" s="76">
        <v>5740510010</v>
      </c>
      <c r="F19" s="77">
        <v>129</v>
      </c>
      <c r="G19" s="305">
        <v>172161.4</v>
      </c>
      <c r="H19" s="273">
        <v>144960</v>
      </c>
      <c r="I19" s="273">
        <v>147980</v>
      </c>
    </row>
    <row r="20" spans="1:10" s="206" customFormat="1" ht="48" customHeight="1" x14ac:dyDescent="0.2">
      <c r="A20" s="205" t="s">
        <v>46</v>
      </c>
      <c r="B20" s="74">
        <v>126</v>
      </c>
      <c r="C20" s="264">
        <v>1</v>
      </c>
      <c r="D20" s="264">
        <v>4</v>
      </c>
      <c r="E20" s="90">
        <v>0</v>
      </c>
      <c r="F20" s="265">
        <v>0</v>
      </c>
      <c r="G20" s="271">
        <f>G21+G48</f>
        <v>2213275.0700000003</v>
      </c>
      <c r="H20" s="271">
        <f t="shared" ref="H20:I20" si="0">H21+H48</f>
        <v>1502336</v>
      </c>
      <c r="I20" s="271">
        <f t="shared" si="0"/>
        <v>1517876</v>
      </c>
    </row>
    <row r="21" spans="1:10" s="206" customFormat="1" ht="47.25" customHeight="1" x14ac:dyDescent="0.2">
      <c r="A21" s="73" t="s">
        <v>291</v>
      </c>
      <c r="B21" s="74">
        <v>126</v>
      </c>
      <c r="C21" s="264">
        <v>1</v>
      </c>
      <c r="D21" s="264">
        <v>4</v>
      </c>
      <c r="E21" s="90">
        <v>5700000000</v>
      </c>
      <c r="F21" s="265">
        <v>0</v>
      </c>
      <c r="G21" s="271">
        <f t="shared" ref="G21:I22" si="1">G22</f>
        <v>2212275.0700000003</v>
      </c>
      <c r="H21" s="271">
        <f t="shared" si="1"/>
        <v>1502336</v>
      </c>
      <c r="I21" s="272">
        <f t="shared" si="1"/>
        <v>1517876</v>
      </c>
    </row>
    <row r="22" spans="1:10" s="204" customFormat="1" ht="22.5" customHeight="1" x14ac:dyDescent="0.2">
      <c r="A22" s="73" t="s">
        <v>252</v>
      </c>
      <c r="B22" s="74">
        <v>126</v>
      </c>
      <c r="C22" s="75">
        <v>1</v>
      </c>
      <c r="D22" s="75">
        <v>4</v>
      </c>
      <c r="E22" s="76">
        <v>5740000000</v>
      </c>
      <c r="F22" s="77">
        <v>0</v>
      </c>
      <c r="G22" s="271">
        <f>G23</f>
        <v>2212275.0700000003</v>
      </c>
      <c r="H22" s="271">
        <f t="shared" si="1"/>
        <v>1502336</v>
      </c>
      <c r="I22" s="271">
        <f t="shared" si="1"/>
        <v>1517876</v>
      </c>
    </row>
    <row r="23" spans="1:10" s="204" customFormat="1" ht="32.25" customHeight="1" x14ac:dyDescent="0.2">
      <c r="A23" s="73" t="s">
        <v>251</v>
      </c>
      <c r="B23" s="74">
        <v>126</v>
      </c>
      <c r="C23" s="75">
        <v>1</v>
      </c>
      <c r="D23" s="75">
        <v>4</v>
      </c>
      <c r="E23" s="76">
        <v>5740500000</v>
      </c>
      <c r="F23" s="77">
        <v>0</v>
      </c>
      <c r="G23" s="271">
        <f>G24+G32+G33+G35+G37+G39+G41</f>
        <v>2212275.0700000003</v>
      </c>
      <c r="H23" s="271">
        <f t="shared" ref="H23:I23" si="2">H24+H32+H33+H35+H37+H39+H41</f>
        <v>1502336</v>
      </c>
      <c r="I23" s="271">
        <f t="shared" si="2"/>
        <v>1517876</v>
      </c>
    </row>
    <row r="24" spans="1:10" s="204" customFormat="1" ht="22.5" customHeight="1" x14ac:dyDescent="0.2">
      <c r="A24" s="73" t="s">
        <v>319</v>
      </c>
      <c r="B24" s="74">
        <v>126</v>
      </c>
      <c r="C24" s="75">
        <v>1</v>
      </c>
      <c r="D24" s="75">
        <v>4</v>
      </c>
      <c r="E24" s="76">
        <v>5740510020</v>
      </c>
      <c r="F24" s="77">
        <v>0</v>
      </c>
      <c r="G24" s="271">
        <f>G25+G29</f>
        <v>1830035.5</v>
      </c>
      <c r="H24" s="271">
        <f t="shared" ref="H24:I24" si="3">H25+H29</f>
        <v>1131660</v>
      </c>
      <c r="I24" s="271">
        <f t="shared" si="3"/>
        <v>1147200</v>
      </c>
    </row>
    <row r="25" spans="1:10" s="204" customFormat="1" ht="32.25" customHeight="1" x14ac:dyDescent="0.2">
      <c r="A25" s="73" t="s">
        <v>60</v>
      </c>
      <c r="B25" s="74">
        <v>126</v>
      </c>
      <c r="C25" s="75">
        <v>1</v>
      </c>
      <c r="D25" s="75">
        <v>4</v>
      </c>
      <c r="E25" s="76">
        <v>5740510020</v>
      </c>
      <c r="F25" s="77" t="s">
        <v>61</v>
      </c>
      <c r="G25" s="271">
        <f>G26+G27+G28</f>
        <v>1344796.62</v>
      </c>
      <c r="H25" s="271">
        <f t="shared" ref="H25:I25" si="4">H26+H28</f>
        <v>1080660</v>
      </c>
      <c r="I25" s="271">
        <f t="shared" si="4"/>
        <v>1106700</v>
      </c>
    </row>
    <row r="26" spans="1:10" s="204" customFormat="1" ht="23.25" customHeight="1" x14ac:dyDescent="0.2">
      <c r="A26" s="73" t="s">
        <v>44</v>
      </c>
      <c r="B26" s="74">
        <v>126</v>
      </c>
      <c r="C26" s="75">
        <v>1</v>
      </c>
      <c r="D26" s="75">
        <v>4</v>
      </c>
      <c r="E26" s="76">
        <v>5740510020</v>
      </c>
      <c r="F26" s="77">
        <v>121</v>
      </c>
      <c r="G26" s="305">
        <v>1004440.09</v>
      </c>
      <c r="H26" s="273">
        <v>830000</v>
      </c>
      <c r="I26" s="273">
        <v>850000</v>
      </c>
    </row>
    <row r="27" spans="1:10" s="204" customFormat="1" ht="29.45" customHeight="1" x14ac:dyDescent="0.2">
      <c r="A27" s="73" t="s">
        <v>365</v>
      </c>
      <c r="B27" s="74">
        <v>126</v>
      </c>
      <c r="C27" s="75">
        <v>1</v>
      </c>
      <c r="D27" s="75">
        <v>4</v>
      </c>
      <c r="E27" s="76">
        <v>5740510020</v>
      </c>
      <c r="F27" s="77">
        <v>122</v>
      </c>
      <c r="G27" s="305">
        <v>39729</v>
      </c>
      <c r="H27" s="273">
        <v>0</v>
      </c>
      <c r="I27" s="273">
        <v>0</v>
      </c>
    </row>
    <row r="28" spans="1:10" s="204" customFormat="1" ht="47.25" customHeight="1" x14ac:dyDescent="0.2">
      <c r="A28" s="73" t="s">
        <v>45</v>
      </c>
      <c r="B28" s="74">
        <v>126</v>
      </c>
      <c r="C28" s="75">
        <v>1</v>
      </c>
      <c r="D28" s="75">
        <v>4</v>
      </c>
      <c r="E28" s="76">
        <v>5740510020</v>
      </c>
      <c r="F28" s="77">
        <v>129</v>
      </c>
      <c r="G28" s="305">
        <v>300627.53000000003</v>
      </c>
      <c r="H28" s="273">
        <v>250660</v>
      </c>
      <c r="I28" s="273">
        <v>256700</v>
      </c>
    </row>
    <row r="29" spans="1:10" ht="32.25" customHeight="1" x14ac:dyDescent="0.2">
      <c r="A29" s="73" t="s">
        <v>64</v>
      </c>
      <c r="B29" s="74">
        <v>126</v>
      </c>
      <c r="C29" s="75">
        <v>1</v>
      </c>
      <c r="D29" s="75">
        <v>4</v>
      </c>
      <c r="E29" s="76">
        <v>5740510020</v>
      </c>
      <c r="F29" s="77" t="s">
        <v>63</v>
      </c>
      <c r="G29" s="78">
        <f>G30+G31</f>
        <v>485238.88</v>
      </c>
      <c r="H29" s="78">
        <f>H30+H31</f>
        <v>51000</v>
      </c>
      <c r="I29" s="79">
        <f>I30+I31</f>
        <v>40500</v>
      </c>
    </row>
    <row r="30" spans="1:10" ht="23.25" customHeight="1" x14ac:dyDescent="0.2">
      <c r="A30" s="73" t="s">
        <v>196</v>
      </c>
      <c r="B30" s="74">
        <v>126</v>
      </c>
      <c r="C30" s="75">
        <v>1</v>
      </c>
      <c r="D30" s="75">
        <v>4</v>
      </c>
      <c r="E30" s="76">
        <v>5740510020</v>
      </c>
      <c r="F30" s="77">
        <v>244</v>
      </c>
      <c r="G30" s="306">
        <v>484846.84</v>
      </c>
      <c r="H30" s="51">
        <v>50000</v>
      </c>
      <c r="I30" s="51">
        <v>40000</v>
      </c>
    </row>
    <row r="31" spans="1:10" ht="23.25" customHeight="1" x14ac:dyDescent="0.2">
      <c r="A31" s="73" t="s">
        <v>186</v>
      </c>
      <c r="B31" s="74">
        <v>126</v>
      </c>
      <c r="C31" s="75">
        <v>1</v>
      </c>
      <c r="D31" s="75">
        <v>4</v>
      </c>
      <c r="E31" s="76">
        <v>5740510020</v>
      </c>
      <c r="F31" s="77">
        <v>247</v>
      </c>
      <c r="G31" s="306">
        <v>392.04</v>
      </c>
      <c r="H31" s="51">
        <v>1000</v>
      </c>
      <c r="I31" s="51">
        <v>500</v>
      </c>
      <c r="J31" s="287"/>
    </row>
    <row r="32" spans="1:10" ht="17.25" hidden="1" customHeight="1" x14ac:dyDescent="0.2">
      <c r="A32" s="73" t="s">
        <v>39</v>
      </c>
      <c r="B32" s="74">
        <v>126</v>
      </c>
      <c r="C32" s="75">
        <v>1</v>
      </c>
      <c r="D32" s="75">
        <v>4</v>
      </c>
      <c r="E32" s="76">
        <v>5740510020</v>
      </c>
      <c r="F32" s="77">
        <v>540</v>
      </c>
      <c r="G32" s="51">
        <v>0</v>
      </c>
      <c r="H32" s="51">
        <v>0</v>
      </c>
      <c r="I32" s="267">
        <v>0</v>
      </c>
    </row>
    <row r="33" spans="1:9" ht="22.5" customHeight="1" x14ac:dyDescent="0.2">
      <c r="A33" s="73" t="s">
        <v>84</v>
      </c>
      <c r="B33" s="74">
        <v>126</v>
      </c>
      <c r="C33" s="75">
        <v>1</v>
      </c>
      <c r="D33" s="75">
        <v>4</v>
      </c>
      <c r="E33" s="76">
        <v>5740510020</v>
      </c>
      <c r="F33" s="77">
        <v>850</v>
      </c>
      <c r="G33" s="78">
        <f t="shared" ref="G33:I33" si="5">G34</f>
        <v>10000</v>
      </c>
      <c r="H33" s="78">
        <f t="shared" si="5"/>
        <v>0</v>
      </c>
      <c r="I33" s="79">
        <f t="shared" si="5"/>
        <v>0</v>
      </c>
    </row>
    <row r="34" spans="1:9" ht="17.25" customHeight="1" x14ac:dyDescent="0.2">
      <c r="A34" s="73" t="s">
        <v>86</v>
      </c>
      <c r="B34" s="74">
        <v>126</v>
      </c>
      <c r="C34" s="75">
        <v>1</v>
      </c>
      <c r="D34" s="75">
        <v>4</v>
      </c>
      <c r="E34" s="76">
        <v>5740510020</v>
      </c>
      <c r="F34" s="77">
        <v>853</v>
      </c>
      <c r="G34" s="307">
        <v>10000</v>
      </c>
      <c r="H34" s="78">
        <v>0</v>
      </c>
      <c r="I34" s="79">
        <v>0</v>
      </c>
    </row>
    <row r="35" spans="1:9" ht="59.45" customHeight="1" x14ac:dyDescent="0.2">
      <c r="A35" s="73" t="s">
        <v>338</v>
      </c>
      <c r="B35" s="74">
        <v>126</v>
      </c>
      <c r="C35" s="75">
        <v>1</v>
      </c>
      <c r="D35" s="75">
        <v>4</v>
      </c>
      <c r="E35" s="76" t="s">
        <v>333</v>
      </c>
      <c r="F35" s="77">
        <v>0</v>
      </c>
      <c r="G35" s="78">
        <f>G36</f>
        <v>38800</v>
      </c>
      <c r="H35" s="78">
        <f t="shared" ref="H35:I35" si="6">H36</f>
        <v>38800</v>
      </c>
      <c r="I35" s="78">
        <f t="shared" si="6"/>
        <v>38800</v>
      </c>
    </row>
    <row r="36" spans="1:9" ht="23.25" customHeight="1" x14ac:dyDescent="0.2">
      <c r="A36" s="73" t="s">
        <v>39</v>
      </c>
      <c r="B36" s="74">
        <v>126</v>
      </c>
      <c r="C36" s="75">
        <v>1</v>
      </c>
      <c r="D36" s="75">
        <v>4</v>
      </c>
      <c r="E36" s="76" t="s">
        <v>333</v>
      </c>
      <c r="F36" s="77">
        <v>540</v>
      </c>
      <c r="G36" s="306">
        <v>38800</v>
      </c>
      <c r="H36" s="51">
        <v>38800</v>
      </c>
      <c r="I36" s="51">
        <v>38800</v>
      </c>
    </row>
    <row r="37" spans="1:9" ht="58.9" customHeight="1" x14ac:dyDescent="0.2">
      <c r="A37" s="73" t="s">
        <v>339</v>
      </c>
      <c r="B37" s="74">
        <v>126</v>
      </c>
      <c r="C37" s="75">
        <v>1</v>
      </c>
      <c r="D37" s="75">
        <v>4</v>
      </c>
      <c r="E37" s="76" t="s">
        <v>335</v>
      </c>
      <c r="F37" s="77">
        <v>0</v>
      </c>
      <c r="G37" s="51">
        <f>G38</f>
        <v>1563.57</v>
      </c>
      <c r="H37" s="51">
        <f t="shared" ref="H37:I37" si="7">H38</f>
        <v>0</v>
      </c>
      <c r="I37" s="51">
        <f t="shared" si="7"/>
        <v>0</v>
      </c>
    </row>
    <row r="38" spans="1:9" ht="23.25" customHeight="1" x14ac:dyDescent="0.2">
      <c r="A38" s="73" t="s">
        <v>39</v>
      </c>
      <c r="B38" s="74">
        <v>126</v>
      </c>
      <c r="C38" s="75">
        <v>1</v>
      </c>
      <c r="D38" s="75">
        <v>4</v>
      </c>
      <c r="E38" s="76" t="s">
        <v>335</v>
      </c>
      <c r="F38" s="77">
        <v>540</v>
      </c>
      <c r="G38" s="306">
        <v>1563.57</v>
      </c>
      <c r="H38" s="51">
        <v>0</v>
      </c>
      <c r="I38" s="51">
        <v>0</v>
      </c>
    </row>
    <row r="39" spans="1:9" ht="74.45" customHeight="1" x14ac:dyDescent="0.2">
      <c r="A39" s="73" t="s">
        <v>340</v>
      </c>
      <c r="B39" s="74">
        <v>126</v>
      </c>
      <c r="C39" s="75">
        <v>1</v>
      </c>
      <c r="D39" s="75">
        <v>4</v>
      </c>
      <c r="E39" s="76" t="s">
        <v>334</v>
      </c>
      <c r="F39" s="77">
        <v>0</v>
      </c>
      <c r="G39" s="51">
        <f>G40</f>
        <v>29400</v>
      </c>
      <c r="H39" s="51">
        <f t="shared" ref="H39:I39" si="8">H40</f>
        <v>29400</v>
      </c>
      <c r="I39" s="51">
        <f t="shared" si="8"/>
        <v>29400</v>
      </c>
    </row>
    <row r="40" spans="1:9" ht="23.25" customHeight="1" x14ac:dyDescent="0.2">
      <c r="A40" s="73" t="s">
        <v>39</v>
      </c>
      <c r="B40" s="74">
        <v>126</v>
      </c>
      <c r="C40" s="75">
        <v>1</v>
      </c>
      <c r="D40" s="75">
        <v>4</v>
      </c>
      <c r="E40" s="76" t="s">
        <v>334</v>
      </c>
      <c r="F40" s="77">
        <v>540</v>
      </c>
      <c r="G40" s="306">
        <v>29400</v>
      </c>
      <c r="H40" s="51">
        <v>29400</v>
      </c>
      <c r="I40" s="51">
        <v>29400</v>
      </c>
    </row>
    <row r="41" spans="1:9" ht="73.150000000000006" customHeight="1" x14ac:dyDescent="0.2">
      <c r="A41" s="73" t="s">
        <v>341</v>
      </c>
      <c r="B41" s="74">
        <v>126</v>
      </c>
      <c r="C41" s="75">
        <v>1</v>
      </c>
      <c r="D41" s="75">
        <v>4</v>
      </c>
      <c r="E41" s="76" t="s">
        <v>332</v>
      </c>
      <c r="F41" s="77">
        <v>0</v>
      </c>
      <c r="G41" s="78">
        <f>G42</f>
        <v>302476</v>
      </c>
      <c r="H41" s="78">
        <f>H42</f>
        <v>302476</v>
      </c>
      <c r="I41" s="79">
        <f>I42</f>
        <v>302476</v>
      </c>
    </row>
    <row r="42" spans="1:9" ht="22.5" customHeight="1" x14ac:dyDescent="0.2">
      <c r="A42" s="73" t="s">
        <v>39</v>
      </c>
      <c r="B42" s="74">
        <v>126</v>
      </c>
      <c r="C42" s="75">
        <v>1</v>
      </c>
      <c r="D42" s="75">
        <v>4</v>
      </c>
      <c r="E42" s="76" t="s">
        <v>332</v>
      </c>
      <c r="F42" s="77">
        <v>540</v>
      </c>
      <c r="G42" s="306">
        <v>302476</v>
      </c>
      <c r="H42" s="51">
        <v>302476</v>
      </c>
      <c r="I42" s="51">
        <v>302476</v>
      </c>
    </row>
    <row r="43" spans="1:9" s="207" customFormat="1" ht="15" hidden="1" customHeight="1" x14ac:dyDescent="0.2">
      <c r="A43" s="73" t="s">
        <v>266</v>
      </c>
      <c r="B43" s="74">
        <v>126</v>
      </c>
      <c r="C43" s="75">
        <v>1</v>
      </c>
      <c r="D43" s="75">
        <v>4</v>
      </c>
      <c r="E43" s="76">
        <v>5740597080</v>
      </c>
      <c r="F43" s="77">
        <v>0</v>
      </c>
      <c r="G43" s="51">
        <f t="shared" ref="G43:I44" si="9">G44</f>
        <v>0</v>
      </c>
      <c r="H43" s="51">
        <f t="shared" si="9"/>
        <v>0</v>
      </c>
      <c r="I43" s="267">
        <f t="shared" si="9"/>
        <v>0</v>
      </c>
    </row>
    <row r="44" spans="1:9" s="207" customFormat="1" ht="20.25" hidden="1" customHeight="1" x14ac:dyDescent="0.2">
      <c r="A44" s="73" t="s">
        <v>267</v>
      </c>
      <c r="B44" s="74">
        <v>126</v>
      </c>
      <c r="C44" s="75">
        <v>1</v>
      </c>
      <c r="D44" s="75">
        <v>4</v>
      </c>
      <c r="E44" s="76">
        <v>5740597080</v>
      </c>
      <c r="F44" s="77">
        <v>100</v>
      </c>
      <c r="G44" s="51">
        <f t="shared" si="9"/>
        <v>0</v>
      </c>
      <c r="H44" s="51">
        <f t="shared" si="9"/>
        <v>0</v>
      </c>
      <c r="I44" s="267">
        <f t="shared" si="9"/>
        <v>0</v>
      </c>
    </row>
    <row r="45" spans="1:9" s="207" customFormat="1" ht="21.75" hidden="1" customHeight="1" x14ac:dyDescent="0.2">
      <c r="A45" s="73" t="s">
        <v>60</v>
      </c>
      <c r="B45" s="74">
        <v>126</v>
      </c>
      <c r="C45" s="75">
        <v>1</v>
      </c>
      <c r="D45" s="75">
        <v>4</v>
      </c>
      <c r="E45" s="76">
        <v>5740597080</v>
      </c>
      <c r="F45" s="77">
        <v>120</v>
      </c>
      <c r="G45" s="51">
        <f>G46+G47</f>
        <v>0</v>
      </c>
      <c r="H45" s="51">
        <f>H46+H47</f>
        <v>0</v>
      </c>
      <c r="I45" s="267">
        <f>I46+I47</f>
        <v>0</v>
      </c>
    </row>
    <row r="46" spans="1:9" s="207" customFormat="1" ht="19.5" hidden="1" customHeight="1" x14ac:dyDescent="0.2">
      <c r="A46" s="73" t="s">
        <v>44</v>
      </c>
      <c r="B46" s="74">
        <v>126</v>
      </c>
      <c r="C46" s="75">
        <v>1</v>
      </c>
      <c r="D46" s="75">
        <v>4</v>
      </c>
      <c r="E46" s="76">
        <v>5740597080</v>
      </c>
      <c r="F46" s="77">
        <v>121</v>
      </c>
      <c r="G46" s="51">
        <v>0</v>
      </c>
      <c r="H46" s="51">
        <v>0</v>
      </c>
      <c r="I46" s="79">
        <v>0</v>
      </c>
    </row>
    <row r="47" spans="1:9" s="207" customFormat="1" ht="21.75" hidden="1" customHeight="1" x14ac:dyDescent="0.2">
      <c r="A47" s="73" t="s">
        <v>45</v>
      </c>
      <c r="B47" s="74">
        <v>126</v>
      </c>
      <c r="C47" s="75">
        <v>1</v>
      </c>
      <c r="D47" s="75">
        <v>4</v>
      </c>
      <c r="E47" s="76">
        <v>5740597080</v>
      </c>
      <c r="F47" s="77">
        <v>129</v>
      </c>
      <c r="G47" s="51">
        <v>0</v>
      </c>
      <c r="H47" s="51">
        <v>0</v>
      </c>
      <c r="I47" s="79">
        <v>0</v>
      </c>
    </row>
    <row r="48" spans="1:9" s="207" customFormat="1" ht="21.75" customHeight="1" x14ac:dyDescent="0.2">
      <c r="A48" s="73" t="s">
        <v>374</v>
      </c>
      <c r="B48" s="74">
        <v>126</v>
      </c>
      <c r="C48" s="75">
        <v>1</v>
      </c>
      <c r="D48" s="75">
        <v>4</v>
      </c>
      <c r="E48" s="76">
        <v>7700000000</v>
      </c>
      <c r="F48" s="77">
        <v>0</v>
      </c>
      <c r="G48" s="51">
        <f>G49</f>
        <v>1000</v>
      </c>
      <c r="H48" s="51">
        <f t="shared" ref="H48:I48" si="10">H49</f>
        <v>0</v>
      </c>
      <c r="I48" s="51">
        <f t="shared" si="10"/>
        <v>0</v>
      </c>
    </row>
    <row r="49" spans="1:9" s="207" customFormat="1" ht="21.75" customHeight="1" x14ac:dyDescent="0.2">
      <c r="A49" s="73" t="s">
        <v>375</v>
      </c>
      <c r="B49" s="74">
        <v>126</v>
      </c>
      <c r="C49" s="75">
        <v>1</v>
      </c>
      <c r="D49" s="75">
        <v>4</v>
      </c>
      <c r="E49" s="76">
        <v>7730000000</v>
      </c>
      <c r="F49" s="77">
        <v>0</v>
      </c>
      <c r="G49" s="51">
        <f>G50</f>
        <v>1000</v>
      </c>
      <c r="H49" s="51">
        <f t="shared" ref="H49:I49" si="11">H50</f>
        <v>0</v>
      </c>
      <c r="I49" s="51">
        <f t="shared" si="11"/>
        <v>0</v>
      </c>
    </row>
    <row r="50" spans="1:9" s="207" customFormat="1" ht="21.75" customHeight="1" x14ac:dyDescent="0.2">
      <c r="A50" s="73" t="s">
        <v>376</v>
      </c>
      <c r="B50" s="74">
        <v>126</v>
      </c>
      <c r="C50" s="75">
        <v>1</v>
      </c>
      <c r="D50" s="75">
        <v>4</v>
      </c>
      <c r="E50" s="76">
        <v>7730099920</v>
      </c>
      <c r="F50" s="77">
        <v>0</v>
      </c>
      <c r="G50" s="51">
        <f>G51</f>
        <v>1000</v>
      </c>
      <c r="H50" s="51">
        <f t="shared" ref="H50:I50" si="12">H51</f>
        <v>0</v>
      </c>
      <c r="I50" s="51">
        <f t="shared" si="12"/>
        <v>0</v>
      </c>
    </row>
    <row r="51" spans="1:9" s="207" customFormat="1" ht="21.75" customHeight="1" x14ac:dyDescent="0.2">
      <c r="A51" s="73" t="s">
        <v>377</v>
      </c>
      <c r="B51" s="74">
        <v>126</v>
      </c>
      <c r="C51" s="75">
        <v>1</v>
      </c>
      <c r="D51" s="75">
        <v>4</v>
      </c>
      <c r="E51" s="76">
        <v>7730099920</v>
      </c>
      <c r="F51" s="77">
        <v>830</v>
      </c>
      <c r="G51" s="51">
        <f>G52</f>
        <v>1000</v>
      </c>
      <c r="H51" s="51">
        <f t="shared" ref="H51:I51" si="13">H52</f>
        <v>0</v>
      </c>
      <c r="I51" s="51">
        <f t="shared" si="13"/>
        <v>0</v>
      </c>
    </row>
    <row r="52" spans="1:9" s="207" customFormat="1" ht="21.75" customHeight="1" x14ac:dyDescent="0.2">
      <c r="A52" s="73" t="s">
        <v>378</v>
      </c>
      <c r="B52" s="74">
        <v>126</v>
      </c>
      <c r="C52" s="75">
        <v>1</v>
      </c>
      <c r="D52" s="75">
        <v>4</v>
      </c>
      <c r="E52" s="76">
        <v>7730099920</v>
      </c>
      <c r="F52" s="77">
        <v>831</v>
      </c>
      <c r="G52" s="306">
        <v>1000</v>
      </c>
      <c r="H52" s="51">
        <v>0</v>
      </c>
      <c r="I52" s="79">
        <v>0</v>
      </c>
    </row>
    <row r="53" spans="1:9" s="207" customFormat="1" ht="32.25" customHeight="1" x14ac:dyDescent="0.2">
      <c r="A53" s="205" t="s">
        <v>92</v>
      </c>
      <c r="B53" s="74">
        <v>126</v>
      </c>
      <c r="C53" s="264">
        <v>1</v>
      </c>
      <c r="D53" s="264">
        <v>6</v>
      </c>
      <c r="E53" s="90">
        <v>0</v>
      </c>
      <c r="F53" s="265">
        <v>0</v>
      </c>
      <c r="G53" s="78">
        <f t="shared" ref="G53:I57" si="14">G54</f>
        <v>31638</v>
      </c>
      <c r="H53" s="78">
        <f t="shared" si="14"/>
        <v>31638</v>
      </c>
      <c r="I53" s="79">
        <f t="shared" si="14"/>
        <v>31638</v>
      </c>
    </row>
    <row r="54" spans="1:9" ht="48" customHeight="1" x14ac:dyDescent="0.2">
      <c r="A54" s="73" t="s">
        <v>291</v>
      </c>
      <c r="B54" s="74">
        <v>126</v>
      </c>
      <c r="C54" s="75">
        <v>1</v>
      </c>
      <c r="D54" s="75">
        <v>6</v>
      </c>
      <c r="E54" s="76">
        <v>5700000000</v>
      </c>
      <c r="F54" s="77">
        <v>0</v>
      </c>
      <c r="G54" s="78">
        <f t="shared" si="14"/>
        <v>31638</v>
      </c>
      <c r="H54" s="78">
        <f t="shared" si="14"/>
        <v>31638</v>
      </c>
      <c r="I54" s="79">
        <f t="shared" si="14"/>
        <v>31638</v>
      </c>
    </row>
    <row r="55" spans="1:9" ht="24" customHeight="1" x14ac:dyDescent="0.2">
      <c r="A55" s="73" t="s">
        <v>252</v>
      </c>
      <c r="B55" s="74">
        <v>126</v>
      </c>
      <c r="C55" s="75">
        <v>1</v>
      </c>
      <c r="D55" s="75">
        <v>6</v>
      </c>
      <c r="E55" s="76">
        <v>5740000000</v>
      </c>
      <c r="F55" s="77">
        <v>0</v>
      </c>
      <c r="G55" s="78">
        <f t="shared" si="14"/>
        <v>31638</v>
      </c>
      <c r="H55" s="78">
        <f t="shared" si="14"/>
        <v>31638</v>
      </c>
      <c r="I55" s="79">
        <f t="shared" si="14"/>
        <v>31638</v>
      </c>
    </row>
    <row r="56" spans="1:9" ht="32.25" customHeight="1" x14ac:dyDescent="0.2">
      <c r="A56" s="73" t="s">
        <v>251</v>
      </c>
      <c r="B56" s="74">
        <v>126</v>
      </c>
      <c r="C56" s="75">
        <v>1</v>
      </c>
      <c r="D56" s="75">
        <v>6</v>
      </c>
      <c r="E56" s="76">
        <v>5740500000</v>
      </c>
      <c r="F56" s="77">
        <v>0</v>
      </c>
      <c r="G56" s="78">
        <f t="shared" si="14"/>
        <v>31638</v>
      </c>
      <c r="H56" s="78">
        <f t="shared" si="14"/>
        <v>31638</v>
      </c>
      <c r="I56" s="79">
        <f t="shared" si="14"/>
        <v>31638</v>
      </c>
    </row>
    <row r="57" spans="1:9" ht="61.15" customHeight="1" x14ac:dyDescent="0.2">
      <c r="A57" s="73" t="s">
        <v>342</v>
      </c>
      <c r="B57" s="74">
        <v>126</v>
      </c>
      <c r="C57" s="75">
        <v>1</v>
      </c>
      <c r="D57" s="75">
        <v>6</v>
      </c>
      <c r="E57" s="76" t="s">
        <v>331</v>
      </c>
      <c r="F57" s="77">
        <v>0</v>
      </c>
      <c r="G57" s="78">
        <f t="shared" si="14"/>
        <v>31638</v>
      </c>
      <c r="H57" s="78">
        <f t="shared" si="14"/>
        <v>31638</v>
      </c>
      <c r="I57" s="79">
        <f t="shared" si="14"/>
        <v>31638</v>
      </c>
    </row>
    <row r="58" spans="1:9" ht="24" customHeight="1" x14ac:dyDescent="0.2">
      <c r="A58" s="208" t="s">
        <v>39</v>
      </c>
      <c r="B58" s="74">
        <v>126</v>
      </c>
      <c r="C58" s="75">
        <v>1</v>
      </c>
      <c r="D58" s="75">
        <v>6</v>
      </c>
      <c r="E58" s="76" t="s">
        <v>331</v>
      </c>
      <c r="F58" s="77">
        <v>540</v>
      </c>
      <c r="G58" s="306">
        <v>31638</v>
      </c>
      <c r="H58" s="51">
        <v>31638</v>
      </c>
      <c r="I58" s="51">
        <v>31638</v>
      </c>
    </row>
    <row r="59" spans="1:9" ht="24" customHeight="1" x14ac:dyDescent="0.2">
      <c r="A59" s="209" t="s">
        <v>105</v>
      </c>
      <c r="B59" s="74">
        <v>126</v>
      </c>
      <c r="C59" s="264">
        <v>1</v>
      </c>
      <c r="D59" s="264">
        <v>13</v>
      </c>
      <c r="E59" s="90">
        <v>0</v>
      </c>
      <c r="F59" s="265">
        <v>0</v>
      </c>
      <c r="G59" s="51">
        <f>G60</f>
        <v>3512</v>
      </c>
      <c r="H59" s="51">
        <f t="shared" ref="H59:I60" si="15">H60</f>
        <v>0</v>
      </c>
      <c r="I59" s="51">
        <f t="shared" si="15"/>
        <v>0</v>
      </c>
    </row>
    <row r="60" spans="1:9" ht="45.75" customHeight="1" x14ac:dyDescent="0.2">
      <c r="A60" s="73" t="s">
        <v>291</v>
      </c>
      <c r="B60" s="74">
        <v>126</v>
      </c>
      <c r="C60" s="266">
        <v>1</v>
      </c>
      <c r="D60" s="266">
        <v>13</v>
      </c>
      <c r="E60" s="90">
        <v>5700000000</v>
      </c>
      <c r="F60" s="265">
        <v>0</v>
      </c>
      <c r="G60" s="51">
        <f>G61</f>
        <v>3512</v>
      </c>
      <c r="H60" s="51">
        <f t="shared" si="15"/>
        <v>0</v>
      </c>
      <c r="I60" s="51">
        <f t="shared" si="15"/>
        <v>0</v>
      </c>
    </row>
    <row r="61" spans="1:9" ht="27" customHeight="1" x14ac:dyDescent="0.2">
      <c r="A61" s="208" t="s">
        <v>252</v>
      </c>
      <c r="B61" s="74">
        <v>126</v>
      </c>
      <c r="C61" s="75">
        <v>1</v>
      </c>
      <c r="D61" s="75">
        <v>13</v>
      </c>
      <c r="E61" s="76">
        <v>5740000000</v>
      </c>
      <c r="F61" s="77">
        <v>0</v>
      </c>
      <c r="G61" s="51">
        <f>G62</f>
        <v>3512</v>
      </c>
      <c r="H61" s="51">
        <f t="shared" ref="H61:I62" si="16">H62</f>
        <v>0</v>
      </c>
      <c r="I61" s="51">
        <f t="shared" si="16"/>
        <v>0</v>
      </c>
    </row>
    <row r="62" spans="1:9" ht="32.25" customHeight="1" x14ac:dyDescent="0.2">
      <c r="A62" s="73" t="s">
        <v>251</v>
      </c>
      <c r="B62" s="74">
        <v>126</v>
      </c>
      <c r="C62" s="75">
        <v>1</v>
      </c>
      <c r="D62" s="75">
        <v>13</v>
      </c>
      <c r="E62" s="76">
        <v>5740500000</v>
      </c>
      <c r="F62" s="77">
        <v>0</v>
      </c>
      <c r="G62" s="51">
        <f>G63</f>
        <v>3512</v>
      </c>
      <c r="H62" s="51">
        <f t="shared" si="16"/>
        <v>0</v>
      </c>
      <c r="I62" s="51">
        <f t="shared" si="16"/>
        <v>0</v>
      </c>
    </row>
    <row r="63" spans="1:9" ht="24" customHeight="1" x14ac:dyDescent="0.2">
      <c r="A63" s="208" t="s">
        <v>106</v>
      </c>
      <c r="B63" s="74">
        <v>126</v>
      </c>
      <c r="C63" s="75">
        <v>1</v>
      </c>
      <c r="D63" s="75">
        <v>13</v>
      </c>
      <c r="E63" s="76">
        <v>5740595100</v>
      </c>
      <c r="F63" s="77">
        <v>0</v>
      </c>
      <c r="G63" s="51">
        <f>G64</f>
        <v>3512</v>
      </c>
      <c r="H63" s="51">
        <f t="shared" ref="G63:I64" si="17">H64</f>
        <v>0</v>
      </c>
      <c r="I63" s="267">
        <f t="shared" si="17"/>
        <v>0</v>
      </c>
    </row>
    <row r="64" spans="1:9" ht="24" customHeight="1" x14ac:dyDescent="0.2">
      <c r="A64" s="208" t="s">
        <v>84</v>
      </c>
      <c r="B64" s="74">
        <v>126</v>
      </c>
      <c r="C64" s="75">
        <v>1</v>
      </c>
      <c r="D64" s="75">
        <v>13</v>
      </c>
      <c r="E64" s="76">
        <v>5740595100</v>
      </c>
      <c r="F64" s="77">
        <v>850</v>
      </c>
      <c r="G64" s="51">
        <f t="shared" si="17"/>
        <v>3512</v>
      </c>
      <c r="H64" s="51">
        <f t="shared" si="17"/>
        <v>0</v>
      </c>
      <c r="I64" s="267">
        <f t="shared" si="17"/>
        <v>0</v>
      </c>
    </row>
    <row r="65" spans="1:9" ht="24" customHeight="1" x14ac:dyDescent="0.2">
      <c r="A65" s="208" t="s">
        <v>86</v>
      </c>
      <c r="B65" s="74">
        <v>126</v>
      </c>
      <c r="C65" s="75">
        <v>1</v>
      </c>
      <c r="D65" s="75">
        <v>13</v>
      </c>
      <c r="E65" s="76">
        <v>5740595100</v>
      </c>
      <c r="F65" s="77">
        <v>853</v>
      </c>
      <c r="G65" s="306">
        <v>3512</v>
      </c>
      <c r="H65" s="51">
        <v>0</v>
      </c>
      <c r="I65" s="267">
        <v>0</v>
      </c>
    </row>
    <row r="66" spans="1:9" ht="24" customHeight="1" x14ac:dyDescent="0.2">
      <c r="A66" s="145" t="s">
        <v>47</v>
      </c>
      <c r="B66" s="74">
        <v>126</v>
      </c>
      <c r="C66" s="264">
        <v>2</v>
      </c>
      <c r="D66" s="264">
        <v>0</v>
      </c>
      <c r="E66" s="90">
        <v>0</v>
      </c>
      <c r="F66" s="265">
        <v>0</v>
      </c>
      <c r="G66" s="210">
        <f t="shared" ref="G66:I70" si="18">G67</f>
        <v>154411.85</v>
      </c>
      <c r="H66" s="210">
        <f t="shared" si="18"/>
        <v>170100</v>
      </c>
      <c r="I66" s="211">
        <f t="shared" si="18"/>
        <v>186300</v>
      </c>
    </row>
    <row r="67" spans="1:9" ht="24" customHeight="1" x14ac:dyDescent="0.2">
      <c r="A67" s="209" t="s">
        <v>48</v>
      </c>
      <c r="B67" s="74">
        <v>126</v>
      </c>
      <c r="C67" s="264">
        <v>2</v>
      </c>
      <c r="D67" s="264">
        <v>3</v>
      </c>
      <c r="E67" s="90">
        <v>0</v>
      </c>
      <c r="F67" s="265">
        <v>0</v>
      </c>
      <c r="G67" s="78">
        <f t="shared" si="18"/>
        <v>154411.85</v>
      </c>
      <c r="H67" s="78">
        <f t="shared" si="18"/>
        <v>170100</v>
      </c>
      <c r="I67" s="79">
        <f t="shared" si="18"/>
        <v>186300</v>
      </c>
    </row>
    <row r="68" spans="1:9" ht="45" customHeight="1" x14ac:dyDescent="0.2">
      <c r="A68" s="208" t="s">
        <v>291</v>
      </c>
      <c r="B68" s="74">
        <v>126</v>
      </c>
      <c r="C68" s="75">
        <v>2</v>
      </c>
      <c r="D68" s="75">
        <v>3</v>
      </c>
      <c r="E68" s="76">
        <v>5700000000</v>
      </c>
      <c r="F68" s="77">
        <v>0</v>
      </c>
      <c r="G68" s="78">
        <f t="shared" si="18"/>
        <v>154411.85</v>
      </c>
      <c r="H68" s="78">
        <f t="shared" si="18"/>
        <v>170100</v>
      </c>
      <c r="I68" s="79">
        <f t="shared" si="18"/>
        <v>186300</v>
      </c>
    </row>
    <row r="69" spans="1:9" ht="23.25" customHeight="1" x14ac:dyDescent="0.2">
      <c r="A69" s="208" t="s">
        <v>252</v>
      </c>
      <c r="B69" s="74">
        <v>126</v>
      </c>
      <c r="C69" s="75">
        <v>2</v>
      </c>
      <c r="D69" s="75">
        <v>3</v>
      </c>
      <c r="E69" s="76">
        <v>5740000000</v>
      </c>
      <c r="F69" s="77">
        <v>0</v>
      </c>
      <c r="G69" s="78">
        <f t="shared" si="18"/>
        <v>154411.85</v>
      </c>
      <c r="H69" s="78">
        <f t="shared" si="18"/>
        <v>170100</v>
      </c>
      <c r="I69" s="79">
        <f t="shared" si="18"/>
        <v>186300</v>
      </c>
    </row>
    <row r="70" spans="1:9" ht="32.25" customHeight="1" x14ac:dyDescent="0.2">
      <c r="A70" s="208" t="s">
        <v>251</v>
      </c>
      <c r="B70" s="74">
        <v>126</v>
      </c>
      <c r="C70" s="75">
        <v>2</v>
      </c>
      <c r="D70" s="75">
        <v>3</v>
      </c>
      <c r="E70" s="76">
        <v>5740500000</v>
      </c>
      <c r="F70" s="77">
        <v>0</v>
      </c>
      <c r="G70" s="78">
        <f t="shared" si="18"/>
        <v>154411.85</v>
      </c>
      <c r="H70" s="78">
        <f t="shared" si="18"/>
        <v>170100</v>
      </c>
      <c r="I70" s="79">
        <f t="shared" si="18"/>
        <v>186300</v>
      </c>
    </row>
    <row r="71" spans="1:9" ht="32.25" customHeight="1" x14ac:dyDescent="0.2">
      <c r="A71" s="73" t="s">
        <v>281</v>
      </c>
      <c r="B71" s="74">
        <v>126</v>
      </c>
      <c r="C71" s="75">
        <v>2</v>
      </c>
      <c r="D71" s="75">
        <v>3</v>
      </c>
      <c r="E71" s="76">
        <v>5740551180</v>
      </c>
      <c r="F71" s="77">
        <v>0</v>
      </c>
      <c r="G71" s="78">
        <f>G72+G75</f>
        <v>154411.85</v>
      </c>
      <c r="H71" s="78">
        <f t="shared" ref="H71:I71" si="19">H72+H75</f>
        <v>170100</v>
      </c>
      <c r="I71" s="78">
        <f t="shared" si="19"/>
        <v>186300</v>
      </c>
    </row>
    <row r="72" spans="1:9" ht="32.25" customHeight="1" x14ac:dyDescent="0.2">
      <c r="A72" s="73" t="s">
        <v>60</v>
      </c>
      <c r="B72" s="74">
        <v>126</v>
      </c>
      <c r="C72" s="75">
        <v>2</v>
      </c>
      <c r="D72" s="75">
        <v>3</v>
      </c>
      <c r="E72" s="76">
        <v>5740551180</v>
      </c>
      <c r="F72" s="77">
        <v>120</v>
      </c>
      <c r="G72" s="78">
        <f>G73+G74</f>
        <v>154411.85</v>
      </c>
      <c r="H72" s="78">
        <f>H73+H74</f>
        <v>169100</v>
      </c>
      <c r="I72" s="79">
        <f>I73+I74</f>
        <v>185300</v>
      </c>
    </row>
    <row r="73" spans="1:9" ht="18.75" customHeight="1" x14ac:dyDescent="0.2">
      <c r="A73" s="73" t="s">
        <v>44</v>
      </c>
      <c r="B73" s="74">
        <v>126</v>
      </c>
      <c r="C73" s="75">
        <v>2</v>
      </c>
      <c r="D73" s="75">
        <v>3</v>
      </c>
      <c r="E73" s="76">
        <v>5740551180</v>
      </c>
      <c r="F73" s="77">
        <v>121</v>
      </c>
      <c r="G73" s="306">
        <v>118596.6</v>
      </c>
      <c r="H73" s="51">
        <v>129800</v>
      </c>
      <c r="I73" s="79">
        <v>142300</v>
      </c>
    </row>
    <row r="74" spans="1:9" ht="46.5" customHeight="1" x14ac:dyDescent="0.2">
      <c r="A74" s="73" t="s">
        <v>45</v>
      </c>
      <c r="B74" s="74">
        <v>126</v>
      </c>
      <c r="C74" s="75">
        <v>2</v>
      </c>
      <c r="D74" s="75">
        <v>3</v>
      </c>
      <c r="E74" s="76">
        <v>5740551180</v>
      </c>
      <c r="F74" s="77">
        <v>129</v>
      </c>
      <c r="G74" s="307">
        <v>35815.25</v>
      </c>
      <c r="H74" s="78">
        <v>39300</v>
      </c>
      <c r="I74" s="79">
        <v>43000</v>
      </c>
    </row>
    <row r="75" spans="1:9" ht="32.25" customHeight="1" x14ac:dyDescent="0.2">
      <c r="A75" s="73" t="s">
        <v>64</v>
      </c>
      <c r="B75" s="74">
        <v>126</v>
      </c>
      <c r="C75" s="75">
        <v>2</v>
      </c>
      <c r="D75" s="75">
        <v>3</v>
      </c>
      <c r="E75" s="76">
        <v>5740551180</v>
      </c>
      <c r="F75" s="77">
        <v>240</v>
      </c>
      <c r="G75" s="78">
        <f t="shared" ref="G75:I75" si="20">G76</f>
        <v>0</v>
      </c>
      <c r="H75" s="78">
        <f t="shared" si="20"/>
        <v>1000</v>
      </c>
      <c r="I75" s="79">
        <f t="shared" si="20"/>
        <v>1000</v>
      </c>
    </row>
    <row r="76" spans="1:9" ht="22.5" customHeight="1" x14ac:dyDescent="0.2">
      <c r="A76" s="73" t="s">
        <v>196</v>
      </c>
      <c r="B76" s="74">
        <v>126</v>
      </c>
      <c r="C76" s="75">
        <v>2</v>
      </c>
      <c r="D76" s="75">
        <v>3</v>
      </c>
      <c r="E76" s="76">
        <v>5740551180</v>
      </c>
      <c r="F76" s="77">
        <v>244</v>
      </c>
      <c r="G76" s="78">
        <v>0</v>
      </c>
      <c r="H76" s="78">
        <v>1000</v>
      </c>
      <c r="I76" s="79">
        <v>1000</v>
      </c>
    </row>
    <row r="77" spans="1:9" ht="32.25" customHeight="1" x14ac:dyDescent="0.2">
      <c r="A77" s="148" t="s">
        <v>49</v>
      </c>
      <c r="B77" s="74">
        <v>126</v>
      </c>
      <c r="C77" s="264">
        <v>3</v>
      </c>
      <c r="D77" s="264">
        <v>0</v>
      </c>
      <c r="E77" s="90">
        <v>0</v>
      </c>
      <c r="F77" s="265">
        <v>0</v>
      </c>
      <c r="G77" s="210">
        <f>G78</f>
        <v>14223.2</v>
      </c>
      <c r="H77" s="210">
        <f t="shared" ref="H77:I83" si="21">H78</f>
        <v>4000</v>
      </c>
      <c r="I77" s="211">
        <f t="shared" si="21"/>
        <v>0</v>
      </c>
    </row>
    <row r="78" spans="1:9" ht="32.25" customHeight="1" x14ac:dyDescent="0.2">
      <c r="A78" s="205" t="s">
        <v>195</v>
      </c>
      <c r="B78" s="74">
        <v>126</v>
      </c>
      <c r="C78" s="264">
        <v>3</v>
      </c>
      <c r="D78" s="264">
        <v>10</v>
      </c>
      <c r="E78" s="90">
        <v>0</v>
      </c>
      <c r="F78" s="265">
        <v>0</v>
      </c>
      <c r="G78" s="210">
        <f>G79</f>
        <v>14223.2</v>
      </c>
      <c r="H78" s="210">
        <f t="shared" si="21"/>
        <v>4000</v>
      </c>
      <c r="I78" s="211">
        <f t="shared" si="21"/>
        <v>0</v>
      </c>
    </row>
    <row r="79" spans="1:9" ht="46.15" customHeight="1" x14ac:dyDescent="0.2">
      <c r="A79" s="73" t="s">
        <v>291</v>
      </c>
      <c r="B79" s="74">
        <v>126</v>
      </c>
      <c r="C79" s="75">
        <v>3</v>
      </c>
      <c r="D79" s="75">
        <v>10</v>
      </c>
      <c r="E79" s="76">
        <v>5700000000</v>
      </c>
      <c r="F79" s="77">
        <v>0</v>
      </c>
      <c r="G79" s="78">
        <f>G81</f>
        <v>14223.2</v>
      </c>
      <c r="H79" s="78">
        <f>H81</f>
        <v>4000</v>
      </c>
      <c r="I79" s="79">
        <f>I81</f>
        <v>0</v>
      </c>
    </row>
    <row r="80" spans="1:9" ht="24" customHeight="1" x14ac:dyDescent="0.2">
      <c r="A80" s="73" t="s">
        <v>252</v>
      </c>
      <c r="B80" s="74">
        <v>126</v>
      </c>
      <c r="C80" s="75">
        <v>3</v>
      </c>
      <c r="D80" s="75">
        <v>10</v>
      </c>
      <c r="E80" s="76">
        <v>5740000000</v>
      </c>
      <c r="F80" s="77">
        <v>0</v>
      </c>
      <c r="G80" s="78">
        <f>G81</f>
        <v>14223.2</v>
      </c>
      <c r="H80" s="78">
        <f>H81</f>
        <v>4000</v>
      </c>
      <c r="I80" s="79">
        <f>I81</f>
        <v>0</v>
      </c>
    </row>
    <row r="81" spans="1:9" ht="24" customHeight="1" x14ac:dyDescent="0.2">
      <c r="A81" s="73" t="s">
        <v>253</v>
      </c>
      <c r="B81" s="74">
        <v>126</v>
      </c>
      <c r="C81" s="75">
        <v>3</v>
      </c>
      <c r="D81" s="75">
        <v>10</v>
      </c>
      <c r="E81" s="76">
        <v>5740100000</v>
      </c>
      <c r="F81" s="77">
        <v>0</v>
      </c>
      <c r="G81" s="78">
        <f>G82</f>
        <v>14223.2</v>
      </c>
      <c r="H81" s="78">
        <f t="shared" si="21"/>
        <v>4000</v>
      </c>
      <c r="I81" s="79">
        <f t="shared" si="21"/>
        <v>0</v>
      </c>
    </row>
    <row r="82" spans="1:9" ht="32.25" customHeight="1" x14ac:dyDescent="0.2">
      <c r="A82" s="73" t="s">
        <v>254</v>
      </c>
      <c r="B82" s="74">
        <v>126</v>
      </c>
      <c r="C82" s="75">
        <v>3</v>
      </c>
      <c r="D82" s="75">
        <v>10</v>
      </c>
      <c r="E82" s="76">
        <v>5740195020</v>
      </c>
      <c r="F82" s="77">
        <v>0</v>
      </c>
      <c r="G82" s="78">
        <f>G83</f>
        <v>14223.2</v>
      </c>
      <c r="H82" s="78">
        <f>H83</f>
        <v>4000</v>
      </c>
      <c r="I82" s="79">
        <f>I83</f>
        <v>0</v>
      </c>
    </row>
    <row r="83" spans="1:9" ht="32.25" customHeight="1" x14ac:dyDescent="0.2">
      <c r="A83" s="73" t="s">
        <v>64</v>
      </c>
      <c r="B83" s="74">
        <v>126</v>
      </c>
      <c r="C83" s="75">
        <v>3</v>
      </c>
      <c r="D83" s="75">
        <v>10</v>
      </c>
      <c r="E83" s="76">
        <v>5740195020</v>
      </c>
      <c r="F83" s="77">
        <v>240</v>
      </c>
      <c r="G83" s="78">
        <f>G84</f>
        <v>14223.2</v>
      </c>
      <c r="H83" s="78">
        <f>H84</f>
        <v>4000</v>
      </c>
      <c r="I83" s="79">
        <f t="shared" si="21"/>
        <v>0</v>
      </c>
    </row>
    <row r="84" spans="1:9" ht="24.75" customHeight="1" x14ac:dyDescent="0.2">
      <c r="A84" s="73" t="s">
        <v>196</v>
      </c>
      <c r="B84" s="74">
        <v>126</v>
      </c>
      <c r="C84" s="75">
        <v>3</v>
      </c>
      <c r="D84" s="75">
        <v>10</v>
      </c>
      <c r="E84" s="76">
        <v>5740195020</v>
      </c>
      <c r="F84" s="77">
        <v>244</v>
      </c>
      <c r="G84" s="306">
        <v>14223.2</v>
      </c>
      <c r="H84" s="51">
        <v>4000</v>
      </c>
      <c r="I84" s="79">
        <v>0</v>
      </c>
    </row>
    <row r="85" spans="1:9" ht="24.75" customHeight="1" x14ac:dyDescent="0.2">
      <c r="A85" s="148" t="s">
        <v>51</v>
      </c>
      <c r="B85" s="74">
        <v>126</v>
      </c>
      <c r="C85" s="264">
        <v>4</v>
      </c>
      <c r="D85" s="264">
        <v>0</v>
      </c>
      <c r="E85" s="90">
        <v>0</v>
      </c>
      <c r="F85" s="265">
        <v>0</v>
      </c>
      <c r="G85" s="210">
        <f>G86+G99</f>
        <v>1452733.31</v>
      </c>
      <c r="H85" s="210">
        <f t="shared" ref="H85:I85" si="22">H86+H99</f>
        <v>863050</v>
      </c>
      <c r="I85" s="210">
        <f t="shared" si="22"/>
        <v>896050</v>
      </c>
    </row>
    <row r="86" spans="1:9" ht="24.75" customHeight="1" x14ac:dyDescent="0.2">
      <c r="A86" s="212" t="s">
        <v>52</v>
      </c>
      <c r="B86" s="74">
        <v>126</v>
      </c>
      <c r="C86" s="264">
        <v>4</v>
      </c>
      <c r="D86" s="264">
        <v>9</v>
      </c>
      <c r="E86" s="90">
        <v>0</v>
      </c>
      <c r="F86" s="265">
        <v>0</v>
      </c>
      <c r="G86" s="210">
        <f>G87+G94</f>
        <v>1075333.31</v>
      </c>
      <c r="H86" s="210">
        <f t="shared" ref="H86:I86" si="23">H87+H94</f>
        <v>863000</v>
      </c>
      <c r="I86" s="210">
        <f t="shared" si="23"/>
        <v>896000</v>
      </c>
    </row>
    <row r="87" spans="1:9" ht="46.5" customHeight="1" x14ac:dyDescent="0.2">
      <c r="A87" s="73" t="s">
        <v>291</v>
      </c>
      <c r="B87" s="74">
        <v>126</v>
      </c>
      <c r="C87" s="264">
        <v>4</v>
      </c>
      <c r="D87" s="264">
        <v>9</v>
      </c>
      <c r="E87" s="90">
        <v>5700000000</v>
      </c>
      <c r="F87" s="265">
        <v>0</v>
      </c>
      <c r="G87" s="78">
        <f>G89</f>
        <v>1073333.31</v>
      </c>
      <c r="H87" s="78">
        <f t="shared" ref="H87:I87" si="24">H89</f>
        <v>863000</v>
      </c>
      <c r="I87" s="78">
        <f t="shared" si="24"/>
        <v>896000</v>
      </c>
    </row>
    <row r="88" spans="1:9" ht="22.5" customHeight="1" x14ac:dyDescent="0.2">
      <c r="A88" s="73" t="s">
        <v>252</v>
      </c>
      <c r="B88" s="74">
        <v>126</v>
      </c>
      <c r="C88" s="264">
        <v>4</v>
      </c>
      <c r="D88" s="264">
        <v>9</v>
      </c>
      <c r="E88" s="90">
        <v>5740000000</v>
      </c>
      <c r="F88" s="265">
        <v>0</v>
      </c>
      <c r="G88" s="78">
        <f>G89</f>
        <v>1073333.31</v>
      </c>
      <c r="H88" s="78">
        <f>H89</f>
        <v>863000</v>
      </c>
      <c r="I88" s="79">
        <f>I89</f>
        <v>896000</v>
      </c>
    </row>
    <row r="89" spans="1:9" ht="22.5" customHeight="1" x14ac:dyDescent="0.2">
      <c r="A89" s="73" t="s">
        <v>255</v>
      </c>
      <c r="B89" s="74">
        <v>126</v>
      </c>
      <c r="C89" s="75">
        <v>4</v>
      </c>
      <c r="D89" s="75">
        <v>9</v>
      </c>
      <c r="E89" s="76">
        <v>5740200000</v>
      </c>
      <c r="F89" s="77">
        <v>0</v>
      </c>
      <c r="G89" s="78">
        <f>G90</f>
        <v>1073333.31</v>
      </c>
      <c r="H89" s="78">
        <f t="shared" ref="H89:I90" si="25">H90</f>
        <v>863000</v>
      </c>
      <c r="I89" s="79">
        <f t="shared" si="25"/>
        <v>896000</v>
      </c>
    </row>
    <row r="90" spans="1:9" ht="32.25" customHeight="1" x14ac:dyDescent="0.2">
      <c r="A90" s="73" t="s">
        <v>256</v>
      </c>
      <c r="B90" s="74">
        <v>126</v>
      </c>
      <c r="C90" s="75">
        <v>4</v>
      </c>
      <c r="D90" s="75">
        <v>9</v>
      </c>
      <c r="E90" s="76">
        <v>5740295280</v>
      </c>
      <c r="F90" s="77">
        <v>0</v>
      </c>
      <c r="G90" s="78">
        <f>G91</f>
        <v>1073333.31</v>
      </c>
      <c r="H90" s="78">
        <f t="shared" si="25"/>
        <v>863000</v>
      </c>
      <c r="I90" s="79">
        <f t="shared" si="25"/>
        <v>896000</v>
      </c>
    </row>
    <row r="91" spans="1:9" ht="32.25" customHeight="1" x14ac:dyDescent="0.2">
      <c r="A91" s="73" t="s">
        <v>64</v>
      </c>
      <c r="B91" s="74">
        <v>126</v>
      </c>
      <c r="C91" s="75">
        <v>4</v>
      </c>
      <c r="D91" s="75">
        <v>9</v>
      </c>
      <c r="E91" s="76">
        <v>5740295280</v>
      </c>
      <c r="F91" s="77">
        <v>240</v>
      </c>
      <c r="G91" s="78">
        <f>G92+G93</f>
        <v>1073333.31</v>
      </c>
      <c r="H91" s="78">
        <f>H92+H93</f>
        <v>863000</v>
      </c>
      <c r="I91" s="79">
        <f>I92+I93</f>
        <v>896000</v>
      </c>
    </row>
    <row r="92" spans="1:9" ht="21" customHeight="1" x14ac:dyDescent="0.2">
      <c r="A92" s="73" t="s">
        <v>196</v>
      </c>
      <c r="B92" s="74">
        <v>126</v>
      </c>
      <c r="C92" s="75">
        <v>4</v>
      </c>
      <c r="D92" s="75">
        <v>9</v>
      </c>
      <c r="E92" s="76">
        <v>5740295280</v>
      </c>
      <c r="F92" s="77">
        <v>244</v>
      </c>
      <c r="G92" s="307">
        <v>933000</v>
      </c>
      <c r="H92" s="78">
        <v>743000</v>
      </c>
      <c r="I92" s="79">
        <v>766000</v>
      </c>
    </row>
    <row r="93" spans="1:9" ht="21" customHeight="1" x14ac:dyDescent="0.2">
      <c r="A93" s="73" t="s">
        <v>186</v>
      </c>
      <c r="B93" s="74">
        <v>126</v>
      </c>
      <c r="C93" s="75">
        <v>4</v>
      </c>
      <c r="D93" s="75">
        <v>9</v>
      </c>
      <c r="E93" s="76">
        <v>5740295280</v>
      </c>
      <c r="F93" s="77">
        <v>247</v>
      </c>
      <c r="G93" s="307">
        <v>140333.31</v>
      </c>
      <c r="H93" s="78">
        <v>120000</v>
      </c>
      <c r="I93" s="79">
        <v>130000</v>
      </c>
    </row>
    <row r="94" spans="1:9" ht="21" customHeight="1" x14ac:dyDescent="0.2">
      <c r="A94" s="73" t="s">
        <v>374</v>
      </c>
      <c r="B94" s="74">
        <v>126</v>
      </c>
      <c r="C94" s="75">
        <v>4</v>
      </c>
      <c r="D94" s="75">
        <v>9</v>
      </c>
      <c r="E94" s="76">
        <v>7700000000</v>
      </c>
      <c r="F94" s="77">
        <v>0</v>
      </c>
      <c r="G94" s="78">
        <f>G95</f>
        <v>2000</v>
      </c>
      <c r="H94" s="78">
        <f t="shared" ref="H94:I94" si="26">H95</f>
        <v>0</v>
      </c>
      <c r="I94" s="78">
        <f t="shared" si="26"/>
        <v>0</v>
      </c>
    </row>
    <row r="95" spans="1:9" ht="21" customHeight="1" x14ac:dyDescent="0.2">
      <c r="A95" s="73" t="s">
        <v>375</v>
      </c>
      <c r="B95" s="74">
        <v>126</v>
      </c>
      <c r="C95" s="75">
        <v>4</v>
      </c>
      <c r="D95" s="75">
        <v>9</v>
      </c>
      <c r="E95" s="76">
        <v>7730000000</v>
      </c>
      <c r="F95" s="77">
        <v>0</v>
      </c>
      <c r="G95" s="78">
        <f>G96</f>
        <v>2000</v>
      </c>
      <c r="H95" s="78">
        <f t="shared" ref="H95:I95" si="27">H96</f>
        <v>0</v>
      </c>
      <c r="I95" s="78">
        <f t="shared" si="27"/>
        <v>0</v>
      </c>
    </row>
    <row r="96" spans="1:9" ht="21" customHeight="1" x14ac:dyDescent="0.2">
      <c r="A96" s="73" t="s">
        <v>376</v>
      </c>
      <c r="B96" s="74">
        <v>126</v>
      </c>
      <c r="C96" s="75">
        <v>4</v>
      </c>
      <c r="D96" s="75">
        <v>9</v>
      </c>
      <c r="E96" s="76">
        <v>7730099920</v>
      </c>
      <c r="F96" s="77">
        <v>0</v>
      </c>
      <c r="G96" s="78">
        <f>G97</f>
        <v>2000</v>
      </c>
      <c r="H96" s="78">
        <f t="shared" ref="H96:I96" si="28">H97</f>
        <v>0</v>
      </c>
      <c r="I96" s="78">
        <f t="shared" si="28"/>
        <v>0</v>
      </c>
    </row>
    <row r="97" spans="1:9" ht="21" customHeight="1" x14ac:dyDescent="0.2">
      <c r="A97" s="73" t="s">
        <v>377</v>
      </c>
      <c r="B97" s="74">
        <v>126</v>
      </c>
      <c r="C97" s="75">
        <v>4</v>
      </c>
      <c r="D97" s="75">
        <v>9</v>
      </c>
      <c r="E97" s="76">
        <v>7730099920</v>
      </c>
      <c r="F97" s="77">
        <v>830</v>
      </c>
      <c r="G97" s="78">
        <f>G98</f>
        <v>2000</v>
      </c>
      <c r="H97" s="78">
        <f t="shared" ref="H97:I97" si="29">H98</f>
        <v>0</v>
      </c>
      <c r="I97" s="78">
        <f t="shared" si="29"/>
        <v>0</v>
      </c>
    </row>
    <row r="98" spans="1:9" ht="21" customHeight="1" x14ac:dyDescent="0.2">
      <c r="A98" s="73" t="s">
        <v>378</v>
      </c>
      <c r="B98" s="74">
        <v>126</v>
      </c>
      <c r="C98" s="75">
        <v>4</v>
      </c>
      <c r="D98" s="75">
        <v>9</v>
      </c>
      <c r="E98" s="76">
        <v>7730099920</v>
      </c>
      <c r="F98" s="77">
        <v>831</v>
      </c>
      <c r="G98" s="307">
        <v>2000</v>
      </c>
      <c r="H98" s="78">
        <v>0</v>
      </c>
      <c r="I98" s="299">
        <v>0</v>
      </c>
    </row>
    <row r="99" spans="1:9" ht="21" customHeight="1" x14ac:dyDescent="0.2">
      <c r="A99" s="205" t="s">
        <v>197</v>
      </c>
      <c r="B99" s="74">
        <v>126</v>
      </c>
      <c r="C99" s="75">
        <v>4</v>
      </c>
      <c r="D99" s="75">
        <v>12</v>
      </c>
      <c r="E99" s="76">
        <v>0</v>
      </c>
      <c r="F99" s="77">
        <v>0</v>
      </c>
      <c r="G99" s="78">
        <f>G100</f>
        <v>377400</v>
      </c>
      <c r="H99" s="78">
        <f t="shared" ref="H99:I99" si="30">H100</f>
        <v>50</v>
      </c>
      <c r="I99" s="78">
        <f t="shared" si="30"/>
        <v>50</v>
      </c>
    </row>
    <row r="100" spans="1:9" ht="50.25" customHeight="1" x14ac:dyDescent="0.2">
      <c r="A100" s="73" t="s">
        <v>291</v>
      </c>
      <c r="B100" s="74">
        <v>126</v>
      </c>
      <c r="C100" s="75">
        <v>4</v>
      </c>
      <c r="D100" s="75">
        <v>12</v>
      </c>
      <c r="E100" s="76">
        <v>5700000000</v>
      </c>
      <c r="F100" s="77">
        <v>0</v>
      </c>
      <c r="G100" s="78">
        <f t="shared" ref="G100:G107" si="31">G101</f>
        <v>377400</v>
      </c>
      <c r="H100" s="78">
        <f t="shared" ref="H100:I100" si="32">H101</f>
        <v>50</v>
      </c>
      <c r="I100" s="78">
        <f t="shared" si="32"/>
        <v>50</v>
      </c>
    </row>
    <row r="101" spans="1:9" ht="21" customHeight="1" x14ac:dyDescent="0.2">
      <c r="A101" s="73" t="s">
        <v>252</v>
      </c>
      <c r="B101" s="74">
        <v>126</v>
      </c>
      <c r="C101" s="75">
        <v>4</v>
      </c>
      <c r="D101" s="75">
        <v>12</v>
      </c>
      <c r="E101" s="76">
        <v>5740000000</v>
      </c>
      <c r="F101" s="77">
        <v>0</v>
      </c>
      <c r="G101" s="78">
        <f t="shared" si="31"/>
        <v>377400</v>
      </c>
      <c r="H101" s="78">
        <f>H102</f>
        <v>50</v>
      </c>
      <c r="I101" s="78">
        <f>I102</f>
        <v>50</v>
      </c>
    </row>
    <row r="102" spans="1:9" ht="32.25" customHeight="1" x14ac:dyDescent="0.2">
      <c r="A102" s="73" t="s">
        <v>257</v>
      </c>
      <c r="B102" s="74">
        <v>126</v>
      </c>
      <c r="C102" s="75">
        <v>4</v>
      </c>
      <c r="D102" s="75">
        <v>12</v>
      </c>
      <c r="E102" s="76">
        <v>5740300000</v>
      </c>
      <c r="F102" s="77">
        <v>0</v>
      </c>
      <c r="G102" s="78">
        <f>G103+G106+G109</f>
        <v>377400</v>
      </c>
      <c r="H102" s="78">
        <f t="shared" ref="H102:I102" si="33">H103+H106+H109</f>
        <v>50</v>
      </c>
      <c r="I102" s="78">
        <f t="shared" si="33"/>
        <v>50</v>
      </c>
    </row>
    <row r="103" spans="1:9" ht="33" customHeight="1" x14ac:dyDescent="0.2">
      <c r="A103" s="300" t="s">
        <v>259</v>
      </c>
      <c r="B103" s="301">
        <v>235</v>
      </c>
      <c r="C103" s="302">
        <v>4</v>
      </c>
      <c r="D103" s="302">
        <v>12</v>
      </c>
      <c r="E103" s="303">
        <v>5740390030</v>
      </c>
      <c r="F103" s="304">
        <v>0</v>
      </c>
      <c r="G103" s="78">
        <f>G104</f>
        <v>190000</v>
      </c>
      <c r="H103" s="78">
        <f t="shared" ref="H103:I103" si="34">H104</f>
        <v>0</v>
      </c>
      <c r="I103" s="78">
        <f t="shared" si="34"/>
        <v>0</v>
      </c>
    </row>
    <row r="104" spans="1:9" ht="32.25" customHeight="1" x14ac:dyDescent="0.2">
      <c r="A104" s="300" t="s">
        <v>64</v>
      </c>
      <c r="B104" s="301">
        <v>235</v>
      </c>
      <c r="C104" s="302">
        <v>4</v>
      </c>
      <c r="D104" s="302">
        <v>12</v>
      </c>
      <c r="E104" s="303">
        <v>5740390030</v>
      </c>
      <c r="F104" s="304">
        <v>240</v>
      </c>
      <c r="G104" s="78">
        <f>G105</f>
        <v>190000</v>
      </c>
      <c r="H104" s="78">
        <f t="shared" ref="H104:I104" si="35">H105</f>
        <v>0</v>
      </c>
      <c r="I104" s="78">
        <f t="shared" si="35"/>
        <v>0</v>
      </c>
    </row>
    <row r="105" spans="1:9" ht="21.75" customHeight="1" x14ac:dyDescent="0.2">
      <c r="A105" s="300" t="s">
        <v>196</v>
      </c>
      <c r="B105" s="301">
        <v>235</v>
      </c>
      <c r="C105" s="302">
        <v>4</v>
      </c>
      <c r="D105" s="302">
        <v>12</v>
      </c>
      <c r="E105" s="303">
        <v>5740390030</v>
      </c>
      <c r="F105" s="304">
        <v>244</v>
      </c>
      <c r="G105" s="307">
        <v>190000</v>
      </c>
      <c r="H105" s="78">
        <v>0</v>
      </c>
      <c r="I105" s="78">
        <v>0</v>
      </c>
    </row>
    <row r="106" spans="1:9" ht="46.5" customHeight="1" x14ac:dyDescent="0.2">
      <c r="A106" s="73" t="s">
        <v>359</v>
      </c>
      <c r="B106" s="74">
        <v>126</v>
      </c>
      <c r="C106" s="75">
        <v>4</v>
      </c>
      <c r="D106" s="75">
        <v>12</v>
      </c>
      <c r="E106" s="76">
        <v>5740390050</v>
      </c>
      <c r="F106" s="77">
        <v>0</v>
      </c>
      <c r="G106" s="78">
        <f t="shared" si="31"/>
        <v>117300</v>
      </c>
      <c r="H106" s="78">
        <f t="shared" ref="H106:I106" si="36">H107</f>
        <v>50</v>
      </c>
      <c r="I106" s="78">
        <f t="shared" si="36"/>
        <v>50</v>
      </c>
    </row>
    <row r="107" spans="1:9" ht="33" customHeight="1" x14ac:dyDescent="0.2">
      <c r="A107" s="73" t="s">
        <v>64</v>
      </c>
      <c r="B107" s="74">
        <v>126</v>
      </c>
      <c r="C107" s="75">
        <v>4</v>
      </c>
      <c r="D107" s="75">
        <v>12</v>
      </c>
      <c r="E107" s="76">
        <v>5740390050</v>
      </c>
      <c r="F107" s="77">
        <v>240</v>
      </c>
      <c r="G107" s="78">
        <f t="shared" si="31"/>
        <v>117300</v>
      </c>
      <c r="H107" s="78">
        <f t="shared" ref="H107:I107" si="37">H108</f>
        <v>50</v>
      </c>
      <c r="I107" s="78">
        <f t="shared" si="37"/>
        <v>50</v>
      </c>
    </row>
    <row r="108" spans="1:9" ht="21" customHeight="1" x14ac:dyDescent="0.2">
      <c r="A108" s="73" t="s">
        <v>196</v>
      </c>
      <c r="B108" s="74">
        <v>126</v>
      </c>
      <c r="C108" s="75">
        <v>4</v>
      </c>
      <c r="D108" s="75">
        <v>12</v>
      </c>
      <c r="E108" s="76">
        <v>5740390050</v>
      </c>
      <c r="F108" s="77">
        <v>244</v>
      </c>
      <c r="G108" s="307">
        <v>117300</v>
      </c>
      <c r="H108" s="78">
        <v>50</v>
      </c>
      <c r="I108" s="299">
        <v>50</v>
      </c>
    </row>
    <row r="109" spans="1:9" ht="21" customHeight="1" x14ac:dyDescent="0.2">
      <c r="A109" s="300" t="s">
        <v>380</v>
      </c>
      <c r="B109" s="301">
        <v>235</v>
      </c>
      <c r="C109" s="302">
        <v>4</v>
      </c>
      <c r="D109" s="302">
        <v>12</v>
      </c>
      <c r="E109" s="303">
        <v>5740395120</v>
      </c>
      <c r="F109" s="304">
        <v>0</v>
      </c>
      <c r="G109" s="78">
        <f>G110</f>
        <v>70100</v>
      </c>
      <c r="H109" s="78">
        <f t="shared" ref="H109:I109" si="38">H110</f>
        <v>0</v>
      </c>
      <c r="I109" s="78">
        <f t="shared" si="38"/>
        <v>0</v>
      </c>
    </row>
    <row r="110" spans="1:9" ht="30.75" customHeight="1" x14ac:dyDescent="0.2">
      <c r="A110" s="300" t="s">
        <v>64</v>
      </c>
      <c r="B110" s="301">
        <v>235</v>
      </c>
      <c r="C110" s="302">
        <v>4</v>
      </c>
      <c r="D110" s="302">
        <v>12</v>
      </c>
      <c r="E110" s="303">
        <v>5740395120</v>
      </c>
      <c r="F110" s="304">
        <v>240</v>
      </c>
      <c r="G110" s="78">
        <f>G111</f>
        <v>70100</v>
      </c>
      <c r="H110" s="78">
        <f t="shared" ref="H110:I110" si="39">H111</f>
        <v>0</v>
      </c>
      <c r="I110" s="78">
        <f t="shared" si="39"/>
        <v>0</v>
      </c>
    </row>
    <row r="111" spans="1:9" ht="21" customHeight="1" x14ac:dyDescent="0.2">
      <c r="A111" s="300" t="s">
        <v>196</v>
      </c>
      <c r="B111" s="301">
        <v>235</v>
      </c>
      <c r="C111" s="302">
        <v>4</v>
      </c>
      <c r="D111" s="302">
        <v>12</v>
      </c>
      <c r="E111" s="303">
        <v>5740395120</v>
      </c>
      <c r="F111" s="304">
        <v>244</v>
      </c>
      <c r="G111" s="307">
        <v>70100</v>
      </c>
      <c r="H111" s="78">
        <v>0</v>
      </c>
      <c r="I111" s="299">
        <v>0</v>
      </c>
    </row>
    <row r="112" spans="1:9" ht="24.75" customHeight="1" x14ac:dyDescent="0.2">
      <c r="A112" s="148" t="s">
        <v>85</v>
      </c>
      <c r="B112" s="74">
        <v>126</v>
      </c>
      <c r="C112" s="264">
        <v>5</v>
      </c>
      <c r="D112" s="264">
        <v>0</v>
      </c>
      <c r="E112" s="90">
        <v>0</v>
      </c>
      <c r="F112" s="265">
        <v>0</v>
      </c>
      <c r="G112" s="210">
        <f>G113+G120</f>
        <v>719183</v>
      </c>
      <c r="H112" s="210">
        <f>H113+H120</f>
        <v>53866</v>
      </c>
      <c r="I112" s="210">
        <f>I113+I120</f>
        <v>7356</v>
      </c>
    </row>
    <row r="113" spans="1:9" ht="24.75" hidden="1" customHeight="1" x14ac:dyDescent="0.2">
      <c r="A113" s="82" t="s">
        <v>304</v>
      </c>
      <c r="B113" s="74">
        <v>126</v>
      </c>
      <c r="C113" s="264">
        <v>5</v>
      </c>
      <c r="D113" s="264">
        <v>2</v>
      </c>
      <c r="E113" s="90">
        <v>0</v>
      </c>
      <c r="F113" s="265">
        <v>0</v>
      </c>
      <c r="G113" s="210">
        <f t="shared" ref="G113:G118" si="40">G114</f>
        <v>0</v>
      </c>
      <c r="H113" s="210">
        <f t="shared" ref="H113:I118" si="41">H114</f>
        <v>0</v>
      </c>
      <c r="I113" s="210">
        <f t="shared" si="41"/>
        <v>0</v>
      </c>
    </row>
    <row r="114" spans="1:9" ht="48.75" hidden="1" customHeight="1" x14ac:dyDescent="0.2">
      <c r="A114" s="73" t="s">
        <v>291</v>
      </c>
      <c r="B114" s="74">
        <v>126</v>
      </c>
      <c r="C114" s="75">
        <v>5</v>
      </c>
      <c r="D114" s="75">
        <v>2</v>
      </c>
      <c r="E114" s="76">
        <v>5700000000</v>
      </c>
      <c r="F114" s="77">
        <v>0</v>
      </c>
      <c r="G114" s="78">
        <f t="shared" si="40"/>
        <v>0</v>
      </c>
      <c r="H114" s="78">
        <f t="shared" si="41"/>
        <v>0</v>
      </c>
      <c r="I114" s="78">
        <f t="shared" si="41"/>
        <v>0</v>
      </c>
    </row>
    <row r="115" spans="1:9" ht="22.5" hidden="1" customHeight="1" x14ac:dyDescent="0.2">
      <c r="A115" s="73" t="s">
        <v>252</v>
      </c>
      <c r="B115" s="74">
        <v>126</v>
      </c>
      <c r="C115" s="75">
        <v>5</v>
      </c>
      <c r="D115" s="75">
        <v>2</v>
      </c>
      <c r="E115" s="76">
        <v>5740000000</v>
      </c>
      <c r="F115" s="77">
        <v>0</v>
      </c>
      <c r="G115" s="78">
        <f t="shared" si="40"/>
        <v>0</v>
      </c>
      <c r="H115" s="78">
        <f t="shared" si="41"/>
        <v>0</v>
      </c>
      <c r="I115" s="78">
        <f t="shared" si="41"/>
        <v>0</v>
      </c>
    </row>
    <row r="116" spans="1:9" ht="23.45" hidden="1" customHeight="1" x14ac:dyDescent="0.2">
      <c r="A116" s="73" t="s">
        <v>324</v>
      </c>
      <c r="B116" s="74">
        <v>126</v>
      </c>
      <c r="C116" s="75">
        <v>5</v>
      </c>
      <c r="D116" s="75">
        <v>2</v>
      </c>
      <c r="E116" s="76">
        <v>5740600000</v>
      </c>
      <c r="F116" s="77">
        <v>0</v>
      </c>
      <c r="G116" s="78">
        <f t="shared" si="40"/>
        <v>0</v>
      </c>
      <c r="H116" s="78">
        <f t="shared" si="41"/>
        <v>0</v>
      </c>
      <c r="I116" s="78">
        <f t="shared" si="41"/>
        <v>0</v>
      </c>
    </row>
    <row r="117" spans="1:9" ht="32.25" hidden="1" customHeight="1" x14ac:dyDescent="0.2">
      <c r="A117" s="73" t="s">
        <v>305</v>
      </c>
      <c r="B117" s="74">
        <v>126</v>
      </c>
      <c r="C117" s="75">
        <v>5</v>
      </c>
      <c r="D117" s="75">
        <v>2</v>
      </c>
      <c r="E117" s="76">
        <v>5740695580</v>
      </c>
      <c r="F117" s="77">
        <v>0</v>
      </c>
      <c r="G117" s="78">
        <f>G118</f>
        <v>0</v>
      </c>
      <c r="H117" s="78">
        <f t="shared" si="41"/>
        <v>0</v>
      </c>
      <c r="I117" s="78">
        <f t="shared" si="41"/>
        <v>0</v>
      </c>
    </row>
    <row r="118" spans="1:9" ht="32.25" hidden="1" customHeight="1" x14ac:dyDescent="0.2">
      <c r="A118" s="73" t="s">
        <v>64</v>
      </c>
      <c r="B118" s="74">
        <v>126</v>
      </c>
      <c r="C118" s="75">
        <v>5</v>
      </c>
      <c r="D118" s="75">
        <v>2</v>
      </c>
      <c r="E118" s="76">
        <v>5740695580</v>
      </c>
      <c r="F118" s="77">
        <v>240</v>
      </c>
      <c r="G118" s="78">
        <f t="shared" si="40"/>
        <v>0</v>
      </c>
      <c r="H118" s="78">
        <f t="shared" si="41"/>
        <v>0</v>
      </c>
      <c r="I118" s="78">
        <f t="shared" si="41"/>
        <v>0</v>
      </c>
    </row>
    <row r="119" spans="1:9" ht="25.15" hidden="1" customHeight="1" x14ac:dyDescent="0.2">
      <c r="A119" s="73" t="s">
        <v>196</v>
      </c>
      <c r="B119" s="74">
        <v>126</v>
      </c>
      <c r="C119" s="75">
        <v>5</v>
      </c>
      <c r="D119" s="75">
        <v>2</v>
      </c>
      <c r="E119" s="76">
        <v>5740695580</v>
      </c>
      <c r="F119" s="77">
        <v>244</v>
      </c>
      <c r="G119" s="78">
        <v>0</v>
      </c>
      <c r="H119" s="78">
        <v>0</v>
      </c>
      <c r="I119" s="78">
        <v>0</v>
      </c>
    </row>
    <row r="120" spans="1:9" ht="25.5" customHeight="1" x14ac:dyDescent="0.2">
      <c r="A120" s="205" t="s">
        <v>83</v>
      </c>
      <c r="B120" s="74">
        <v>126</v>
      </c>
      <c r="C120" s="264">
        <v>5</v>
      </c>
      <c r="D120" s="264">
        <v>3</v>
      </c>
      <c r="E120" s="90">
        <v>0</v>
      </c>
      <c r="F120" s="265">
        <v>0</v>
      </c>
      <c r="G120" s="210">
        <f>G121</f>
        <v>719183</v>
      </c>
      <c r="H120" s="210">
        <f t="shared" ref="H120:I120" si="42">H121</f>
        <v>53866</v>
      </c>
      <c r="I120" s="210">
        <f t="shared" si="42"/>
        <v>7356</v>
      </c>
    </row>
    <row r="121" spans="1:9" ht="46.5" customHeight="1" x14ac:dyDescent="0.2">
      <c r="A121" s="73" t="s">
        <v>291</v>
      </c>
      <c r="B121" s="74">
        <v>126</v>
      </c>
      <c r="C121" s="266">
        <v>5</v>
      </c>
      <c r="D121" s="266">
        <v>3</v>
      </c>
      <c r="E121" s="76">
        <v>5700000000</v>
      </c>
      <c r="F121" s="77">
        <v>0</v>
      </c>
      <c r="G121" s="78">
        <f>G122+G130</f>
        <v>719183</v>
      </c>
      <c r="H121" s="78">
        <f>H122+H130</f>
        <v>53866</v>
      </c>
      <c r="I121" s="78">
        <f>I122+I130</f>
        <v>7356</v>
      </c>
    </row>
    <row r="122" spans="1:9" ht="26.45" customHeight="1" x14ac:dyDescent="0.2">
      <c r="A122" s="73" t="s">
        <v>252</v>
      </c>
      <c r="B122" s="74">
        <v>126</v>
      </c>
      <c r="C122" s="266">
        <v>5</v>
      </c>
      <c r="D122" s="266">
        <v>3</v>
      </c>
      <c r="E122" s="76">
        <v>5740000000</v>
      </c>
      <c r="F122" s="77">
        <v>0</v>
      </c>
      <c r="G122" s="78">
        <f>G123</f>
        <v>101637</v>
      </c>
      <c r="H122" s="78">
        <f t="shared" ref="H122:I122" si="43">H123</f>
        <v>53866</v>
      </c>
      <c r="I122" s="78">
        <f t="shared" si="43"/>
        <v>7356</v>
      </c>
    </row>
    <row r="123" spans="1:9" ht="33" customHeight="1" x14ac:dyDescent="0.2">
      <c r="A123" s="73" t="s">
        <v>257</v>
      </c>
      <c r="B123" s="74">
        <v>126</v>
      </c>
      <c r="C123" s="266">
        <v>5</v>
      </c>
      <c r="D123" s="266">
        <v>3</v>
      </c>
      <c r="E123" s="76">
        <v>5740300000</v>
      </c>
      <c r="F123" s="77">
        <v>0</v>
      </c>
      <c r="G123" s="78">
        <f>G124</f>
        <v>101637</v>
      </c>
      <c r="H123" s="78">
        <f t="shared" ref="H123:I123" si="44">H124</f>
        <v>53866</v>
      </c>
      <c r="I123" s="78">
        <f t="shared" si="44"/>
        <v>7356</v>
      </c>
    </row>
    <row r="124" spans="1:9" ht="30.75" customHeight="1" x14ac:dyDescent="0.2">
      <c r="A124" s="73" t="s">
        <v>260</v>
      </c>
      <c r="B124" s="74">
        <v>126</v>
      </c>
      <c r="C124" s="75">
        <v>5</v>
      </c>
      <c r="D124" s="75">
        <v>3</v>
      </c>
      <c r="E124" s="76">
        <v>5740395310</v>
      </c>
      <c r="F124" s="77">
        <v>0</v>
      </c>
      <c r="G124" s="78">
        <f>G125</f>
        <v>101637</v>
      </c>
      <c r="H124" s="78">
        <f t="shared" ref="H124:I124" si="45">H125</f>
        <v>53866</v>
      </c>
      <c r="I124" s="78">
        <f t="shared" si="45"/>
        <v>7356</v>
      </c>
    </row>
    <row r="125" spans="1:9" ht="30.75" customHeight="1" x14ac:dyDescent="0.2">
      <c r="A125" s="73" t="s">
        <v>64</v>
      </c>
      <c r="B125" s="74">
        <v>126</v>
      </c>
      <c r="C125" s="75">
        <v>5</v>
      </c>
      <c r="D125" s="75">
        <v>3</v>
      </c>
      <c r="E125" s="76">
        <v>5740395310</v>
      </c>
      <c r="F125" s="77">
        <v>240</v>
      </c>
      <c r="G125" s="78">
        <f>G126</f>
        <v>101637</v>
      </c>
      <c r="H125" s="78">
        <f t="shared" ref="H125:I125" si="46">H126</f>
        <v>53866</v>
      </c>
      <c r="I125" s="78">
        <f t="shared" si="46"/>
        <v>7356</v>
      </c>
    </row>
    <row r="126" spans="1:9" ht="24.75" customHeight="1" x14ac:dyDescent="0.2">
      <c r="A126" s="73" t="s">
        <v>196</v>
      </c>
      <c r="B126" s="74">
        <v>126</v>
      </c>
      <c r="C126" s="75">
        <v>5</v>
      </c>
      <c r="D126" s="75">
        <v>3</v>
      </c>
      <c r="E126" s="76">
        <v>5740395310</v>
      </c>
      <c r="F126" s="77">
        <v>244</v>
      </c>
      <c r="G126" s="307">
        <v>101637</v>
      </c>
      <c r="H126" s="78">
        <v>53866</v>
      </c>
      <c r="I126" s="79">
        <v>7356</v>
      </c>
    </row>
    <row r="127" spans="1:9" ht="34.9" hidden="1" customHeight="1" x14ac:dyDescent="0.2">
      <c r="A127" s="73" t="s">
        <v>261</v>
      </c>
      <c r="B127" s="74">
        <v>126</v>
      </c>
      <c r="C127" s="75">
        <v>5</v>
      </c>
      <c r="D127" s="75">
        <v>3</v>
      </c>
      <c r="E127" s="76" t="s">
        <v>262</v>
      </c>
      <c r="F127" s="77">
        <v>0</v>
      </c>
      <c r="G127" s="78">
        <f>G128</f>
        <v>0</v>
      </c>
      <c r="H127" s="78">
        <f t="shared" ref="H127:I127" si="47">H128</f>
        <v>0</v>
      </c>
      <c r="I127" s="78">
        <f t="shared" si="47"/>
        <v>0</v>
      </c>
    </row>
    <row r="128" spans="1:9" ht="50.45" hidden="1" customHeight="1" x14ac:dyDescent="0.2">
      <c r="A128" s="73" t="s">
        <v>64</v>
      </c>
      <c r="B128" s="74">
        <v>126</v>
      </c>
      <c r="C128" s="75">
        <v>5</v>
      </c>
      <c r="D128" s="75">
        <v>3</v>
      </c>
      <c r="E128" s="76" t="s">
        <v>262</v>
      </c>
      <c r="F128" s="77">
        <v>240</v>
      </c>
      <c r="G128" s="78">
        <f>G129</f>
        <v>0</v>
      </c>
      <c r="H128" s="78">
        <f t="shared" ref="H128:I128" si="48">H129</f>
        <v>0</v>
      </c>
      <c r="I128" s="78">
        <f t="shared" si="48"/>
        <v>0</v>
      </c>
    </row>
    <row r="129" spans="1:9" ht="38.450000000000003" hidden="1" customHeight="1" x14ac:dyDescent="0.2">
      <c r="A129" s="73" t="s">
        <v>196</v>
      </c>
      <c r="B129" s="74">
        <v>126</v>
      </c>
      <c r="C129" s="75">
        <v>5</v>
      </c>
      <c r="D129" s="75">
        <v>3</v>
      </c>
      <c r="E129" s="76" t="s">
        <v>262</v>
      </c>
      <c r="F129" s="77">
        <v>244</v>
      </c>
      <c r="G129" s="78">
        <v>0</v>
      </c>
      <c r="H129" s="78">
        <v>0</v>
      </c>
      <c r="I129" s="79">
        <v>0</v>
      </c>
    </row>
    <row r="130" spans="1:9" ht="24" customHeight="1" x14ac:dyDescent="0.2">
      <c r="A130" s="73" t="s">
        <v>280</v>
      </c>
      <c r="B130" s="74">
        <v>126</v>
      </c>
      <c r="C130" s="75">
        <v>5</v>
      </c>
      <c r="D130" s="75">
        <v>3</v>
      </c>
      <c r="E130" s="76">
        <v>5750000000</v>
      </c>
      <c r="F130" s="77">
        <v>0</v>
      </c>
      <c r="G130" s="78">
        <f>G131</f>
        <v>617546</v>
      </c>
      <c r="H130" s="78">
        <f t="shared" ref="H130:I130" si="49">H131</f>
        <v>0</v>
      </c>
      <c r="I130" s="78">
        <f t="shared" si="49"/>
        <v>0</v>
      </c>
    </row>
    <row r="131" spans="1:9" ht="48" customHeight="1" x14ac:dyDescent="0.2">
      <c r="A131" s="73" t="s">
        <v>279</v>
      </c>
      <c r="B131" s="74">
        <v>126</v>
      </c>
      <c r="C131" s="75">
        <v>5</v>
      </c>
      <c r="D131" s="75">
        <v>3</v>
      </c>
      <c r="E131" s="76" t="s">
        <v>278</v>
      </c>
      <c r="F131" s="77">
        <v>0</v>
      </c>
      <c r="G131" s="78">
        <f>G132+G135</f>
        <v>617546</v>
      </c>
      <c r="H131" s="78">
        <f>H132+H135</f>
        <v>0</v>
      </c>
      <c r="I131" s="78">
        <f>I132+I135</f>
        <v>0</v>
      </c>
    </row>
    <row r="132" spans="1:9" ht="37.15" customHeight="1" x14ac:dyDescent="0.2">
      <c r="A132" s="73" t="s">
        <v>362</v>
      </c>
      <c r="B132" s="74">
        <v>126</v>
      </c>
      <c r="C132" s="75">
        <v>5</v>
      </c>
      <c r="D132" s="75">
        <v>3</v>
      </c>
      <c r="E132" s="76" t="s">
        <v>361</v>
      </c>
      <c r="F132" s="77">
        <v>0</v>
      </c>
      <c r="G132" s="78">
        <f>G133</f>
        <v>452222</v>
      </c>
      <c r="H132" s="78">
        <f t="shared" ref="H132:I132" si="50">H133</f>
        <v>0</v>
      </c>
      <c r="I132" s="78">
        <f t="shared" si="50"/>
        <v>0</v>
      </c>
    </row>
    <row r="133" spans="1:9" ht="32.450000000000003" customHeight="1" x14ac:dyDescent="0.2">
      <c r="A133" s="73" t="s">
        <v>292</v>
      </c>
      <c r="B133" s="74">
        <v>126</v>
      </c>
      <c r="C133" s="75">
        <v>5</v>
      </c>
      <c r="D133" s="75">
        <v>3</v>
      </c>
      <c r="E133" s="76" t="s">
        <v>361</v>
      </c>
      <c r="F133" s="77">
        <v>240</v>
      </c>
      <c r="G133" s="78">
        <f t="shared" ref="G133:I133" si="51">G134</f>
        <v>452222</v>
      </c>
      <c r="H133" s="78">
        <f t="shared" si="51"/>
        <v>0</v>
      </c>
      <c r="I133" s="79">
        <f t="shared" si="51"/>
        <v>0</v>
      </c>
    </row>
    <row r="134" spans="1:9" ht="19.899999999999999" customHeight="1" x14ac:dyDescent="0.2">
      <c r="A134" s="73" t="s">
        <v>196</v>
      </c>
      <c r="B134" s="74">
        <v>126</v>
      </c>
      <c r="C134" s="75">
        <v>5</v>
      </c>
      <c r="D134" s="75">
        <v>3</v>
      </c>
      <c r="E134" s="76" t="s">
        <v>361</v>
      </c>
      <c r="F134" s="77">
        <v>244</v>
      </c>
      <c r="G134" s="307">
        <v>452222</v>
      </c>
      <c r="H134" s="51">
        <v>0</v>
      </c>
      <c r="I134" s="79">
        <v>0</v>
      </c>
    </row>
    <row r="135" spans="1:9" ht="45" customHeight="1" x14ac:dyDescent="0.2">
      <c r="A135" s="73" t="s">
        <v>364</v>
      </c>
      <c r="B135" s="74">
        <v>126</v>
      </c>
      <c r="C135" s="75">
        <v>5</v>
      </c>
      <c r="D135" s="75">
        <v>3</v>
      </c>
      <c r="E135" s="76" t="s">
        <v>363</v>
      </c>
      <c r="F135" s="77">
        <v>0</v>
      </c>
      <c r="G135" s="78">
        <f>G136</f>
        <v>165324</v>
      </c>
      <c r="H135" s="78">
        <f t="shared" ref="H135:I135" si="52">H136</f>
        <v>0</v>
      </c>
      <c r="I135" s="78">
        <f t="shared" si="52"/>
        <v>0</v>
      </c>
    </row>
    <row r="136" spans="1:9" ht="34.9" customHeight="1" x14ac:dyDescent="0.2">
      <c r="A136" s="73" t="s">
        <v>64</v>
      </c>
      <c r="B136" s="74">
        <v>126</v>
      </c>
      <c r="C136" s="75">
        <v>5</v>
      </c>
      <c r="D136" s="75">
        <v>3</v>
      </c>
      <c r="E136" s="76" t="s">
        <v>363</v>
      </c>
      <c r="F136" s="77">
        <v>240</v>
      </c>
      <c r="G136" s="78">
        <f t="shared" ref="G136:I136" si="53">G137</f>
        <v>165324</v>
      </c>
      <c r="H136" s="78">
        <f t="shared" si="53"/>
        <v>0</v>
      </c>
      <c r="I136" s="79">
        <f t="shared" si="53"/>
        <v>0</v>
      </c>
    </row>
    <row r="137" spans="1:9" ht="25.9" customHeight="1" x14ac:dyDescent="0.2">
      <c r="A137" s="73" t="s">
        <v>196</v>
      </c>
      <c r="B137" s="74">
        <v>126</v>
      </c>
      <c r="C137" s="75">
        <v>5</v>
      </c>
      <c r="D137" s="75">
        <v>3</v>
      </c>
      <c r="E137" s="76" t="s">
        <v>363</v>
      </c>
      <c r="F137" s="77">
        <v>244</v>
      </c>
      <c r="G137" s="307">
        <v>165324</v>
      </c>
      <c r="H137" s="51">
        <v>0</v>
      </c>
      <c r="I137" s="79">
        <v>0</v>
      </c>
    </row>
    <row r="138" spans="1:9" ht="24" customHeight="1" x14ac:dyDescent="0.2">
      <c r="A138" s="148" t="s">
        <v>53</v>
      </c>
      <c r="B138" s="74">
        <v>126</v>
      </c>
      <c r="C138" s="264">
        <v>8</v>
      </c>
      <c r="D138" s="264">
        <v>0</v>
      </c>
      <c r="E138" s="90">
        <v>0</v>
      </c>
      <c r="F138" s="265">
        <v>0</v>
      </c>
      <c r="G138" s="210">
        <f>G139</f>
        <v>3245202.24</v>
      </c>
      <c r="H138" s="210">
        <f t="shared" ref="H138:I138" si="54">H139</f>
        <v>2428900</v>
      </c>
      <c r="I138" s="210">
        <f t="shared" si="54"/>
        <v>2403900</v>
      </c>
    </row>
    <row r="139" spans="1:9" ht="24" customHeight="1" x14ac:dyDescent="0.2">
      <c r="A139" s="205" t="s">
        <v>54</v>
      </c>
      <c r="B139" s="74">
        <v>126</v>
      </c>
      <c r="C139" s="264">
        <v>8</v>
      </c>
      <c r="D139" s="264">
        <v>1</v>
      </c>
      <c r="E139" s="90">
        <v>0</v>
      </c>
      <c r="F139" s="265">
        <v>0</v>
      </c>
      <c r="G139" s="210">
        <f>G140+G154</f>
        <v>3245202.24</v>
      </c>
      <c r="H139" s="210">
        <f t="shared" ref="H139:I139" si="55">H140+H154</f>
        <v>2428900</v>
      </c>
      <c r="I139" s="210">
        <f t="shared" si="55"/>
        <v>2403900</v>
      </c>
    </row>
    <row r="140" spans="1:9" ht="48.75" customHeight="1" x14ac:dyDescent="0.2">
      <c r="A140" s="73" t="s">
        <v>291</v>
      </c>
      <c r="B140" s="74">
        <v>126</v>
      </c>
      <c r="C140" s="75">
        <v>8</v>
      </c>
      <c r="D140" s="75">
        <v>1</v>
      </c>
      <c r="E140" s="76">
        <v>5700000000</v>
      </c>
      <c r="F140" s="77">
        <v>0</v>
      </c>
      <c r="G140" s="78">
        <f>G142</f>
        <v>3239779.93</v>
      </c>
      <c r="H140" s="78">
        <f t="shared" ref="H140:I140" si="56">H142</f>
        <v>2428900</v>
      </c>
      <c r="I140" s="78">
        <f t="shared" si="56"/>
        <v>2403900</v>
      </c>
    </row>
    <row r="141" spans="1:9" ht="24" customHeight="1" x14ac:dyDescent="0.2">
      <c r="A141" s="73" t="s">
        <v>252</v>
      </c>
      <c r="B141" s="74">
        <v>126</v>
      </c>
      <c r="C141" s="75">
        <v>8</v>
      </c>
      <c r="D141" s="75">
        <v>1</v>
      </c>
      <c r="E141" s="76">
        <v>5740000000</v>
      </c>
      <c r="F141" s="77">
        <v>0</v>
      </c>
      <c r="G141" s="78">
        <f>G142</f>
        <v>3239779.93</v>
      </c>
      <c r="H141" s="78">
        <f t="shared" ref="H141:I141" si="57">H142</f>
        <v>2428900</v>
      </c>
      <c r="I141" s="78">
        <f t="shared" si="57"/>
        <v>2403900</v>
      </c>
    </row>
    <row r="142" spans="1:9" ht="24" customHeight="1" x14ac:dyDescent="0.2">
      <c r="A142" s="73" t="s">
        <v>263</v>
      </c>
      <c r="B142" s="74">
        <v>126</v>
      </c>
      <c r="C142" s="75">
        <v>8</v>
      </c>
      <c r="D142" s="75">
        <v>1</v>
      </c>
      <c r="E142" s="76">
        <v>5740400000</v>
      </c>
      <c r="F142" s="77">
        <v>0</v>
      </c>
      <c r="G142" s="78">
        <f>G143+G146+G150+G152</f>
        <v>3239779.93</v>
      </c>
      <c r="H142" s="78">
        <f t="shared" ref="H142:I142" si="58">H143+H146+H150+H152</f>
        <v>2428900</v>
      </c>
      <c r="I142" s="78">
        <f t="shared" si="58"/>
        <v>2403900</v>
      </c>
    </row>
    <row r="143" spans="1:9" ht="21.75" hidden="1" customHeight="1" x14ac:dyDescent="0.2">
      <c r="A143" s="274" t="s">
        <v>264</v>
      </c>
      <c r="B143" s="74">
        <v>126</v>
      </c>
      <c r="C143" s="75">
        <v>8</v>
      </c>
      <c r="D143" s="75">
        <v>1</v>
      </c>
      <c r="E143" s="76">
        <v>5740495110</v>
      </c>
      <c r="F143" s="77">
        <v>0</v>
      </c>
      <c r="G143" s="78">
        <f>G144</f>
        <v>0</v>
      </c>
      <c r="H143" s="78">
        <f>H144</f>
        <v>0</v>
      </c>
      <c r="I143" s="79">
        <f>I144</f>
        <v>0</v>
      </c>
    </row>
    <row r="144" spans="1:9" ht="31.5" hidden="1" customHeight="1" x14ac:dyDescent="0.2">
      <c r="A144" s="73" t="s">
        <v>64</v>
      </c>
      <c r="B144" s="74">
        <v>126</v>
      </c>
      <c r="C144" s="75">
        <v>8</v>
      </c>
      <c r="D144" s="75">
        <v>1</v>
      </c>
      <c r="E144" s="76">
        <v>5740495110</v>
      </c>
      <c r="F144" s="77">
        <v>240</v>
      </c>
      <c r="G144" s="78">
        <f>G145</f>
        <v>0</v>
      </c>
      <c r="H144" s="78">
        <f t="shared" ref="H144:I144" si="59">H145</f>
        <v>0</v>
      </c>
      <c r="I144" s="78">
        <f t="shared" si="59"/>
        <v>0</v>
      </c>
    </row>
    <row r="145" spans="1:9" ht="31.5" hidden="1" customHeight="1" x14ac:dyDescent="0.2">
      <c r="A145" s="73" t="s">
        <v>288</v>
      </c>
      <c r="B145" s="74">
        <v>126</v>
      </c>
      <c r="C145" s="75">
        <v>8</v>
      </c>
      <c r="D145" s="75">
        <v>1</v>
      </c>
      <c r="E145" s="76">
        <v>5740495110</v>
      </c>
      <c r="F145" s="77">
        <v>243</v>
      </c>
      <c r="G145" s="78">
        <v>0</v>
      </c>
      <c r="H145" s="78">
        <v>0</v>
      </c>
      <c r="I145" s="79">
        <v>0</v>
      </c>
    </row>
    <row r="146" spans="1:9" ht="31.5" customHeight="1" x14ac:dyDescent="0.2">
      <c r="A146" s="73" t="s">
        <v>265</v>
      </c>
      <c r="B146" s="74">
        <v>126</v>
      </c>
      <c r="C146" s="75">
        <v>8</v>
      </c>
      <c r="D146" s="75">
        <v>1</v>
      </c>
      <c r="E146" s="76">
        <v>5740495220</v>
      </c>
      <c r="F146" s="77">
        <v>0</v>
      </c>
      <c r="G146" s="78">
        <f>G147</f>
        <v>818679.93</v>
      </c>
      <c r="H146" s="78">
        <f>H147</f>
        <v>110500</v>
      </c>
      <c r="I146" s="79">
        <f>I147</f>
        <v>85500</v>
      </c>
    </row>
    <row r="147" spans="1:9" ht="31.5" customHeight="1" x14ac:dyDescent="0.2">
      <c r="A147" s="73" t="s">
        <v>64</v>
      </c>
      <c r="B147" s="74">
        <v>126</v>
      </c>
      <c r="C147" s="75">
        <v>8</v>
      </c>
      <c r="D147" s="75">
        <v>1</v>
      </c>
      <c r="E147" s="76">
        <v>5740495220</v>
      </c>
      <c r="F147" s="77">
        <v>240</v>
      </c>
      <c r="G147" s="78">
        <f>G149+G148</f>
        <v>818679.93</v>
      </c>
      <c r="H147" s="78">
        <f>H149+H148</f>
        <v>110500</v>
      </c>
      <c r="I147" s="79">
        <f>I149+I148</f>
        <v>85500</v>
      </c>
    </row>
    <row r="148" spans="1:9" ht="23.25" customHeight="1" x14ac:dyDescent="0.2">
      <c r="A148" s="73" t="s">
        <v>196</v>
      </c>
      <c r="B148" s="74">
        <v>126</v>
      </c>
      <c r="C148" s="75">
        <v>8</v>
      </c>
      <c r="D148" s="75">
        <v>1</v>
      </c>
      <c r="E148" s="76">
        <v>5740495220</v>
      </c>
      <c r="F148" s="77">
        <v>244</v>
      </c>
      <c r="G148" s="307">
        <v>270838.78000000003</v>
      </c>
      <c r="H148" s="78">
        <v>60000</v>
      </c>
      <c r="I148" s="78">
        <v>45000</v>
      </c>
    </row>
    <row r="149" spans="1:9" ht="23.25" customHeight="1" x14ac:dyDescent="0.2">
      <c r="A149" s="73" t="s">
        <v>186</v>
      </c>
      <c r="B149" s="74">
        <v>126</v>
      </c>
      <c r="C149" s="75">
        <v>8</v>
      </c>
      <c r="D149" s="75">
        <v>1</v>
      </c>
      <c r="E149" s="76">
        <v>5740495220</v>
      </c>
      <c r="F149" s="77">
        <v>247</v>
      </c>
      <c r="G149" s="307">
        <v>547841.15</v>
      </c>
      <c r="H149" s="78">
        <v>50500</v>
      </c>
      <c r="I149" s="78">
        <v>40500</v>
      </c>
    </row>
    <row r="150" spans="1:9" ht="58.9" customHeight="1" x14ac:dyDescent="0.2">
      <c r="A150" s="73" t="s">
        <v>343</v>
      </c>
      <c r="B150" s="74">
        <v>126</v>
      </c>
      <c r="C150" s="75">
        <v>8</v>
      </c>
      <c r="D150" s="75">
        <v>1</v>
      </c>
      <c r="E150" s="76" t="s">
        <v>329</v>
      </c>
      <c r="F150" s="77">
        <v>0</v>
      </c>
      <c r="G150" s="78">
        <f>G151</f>
        <v>1890600</v>
      </c>
      <c r="H150" s="78">
        <f t="shared" ref="H150:I150" si="60">H151</f>
        <v>2318400</v>
      </c>
      <c r="I150" s="78">
        <f t="shared" si="60"/>
        <v>2318400</v>
      </c>
    </row>
    <row r="151" spans="1:9" ht="23.25" customHeight="1" x14ac:dyDescent="0.2">
      <c r="A151" s="73" t="s">
        <v>39</v>
      </c>
      <c r="B151" s="74">
        <v>126</v>
      </c>
      <c r="C151" s="75">
        <v>8</v>
      </c>
      <c r="D151" s="75">
        <v>1</v>
      </c>
      <c r="E151" s="76" t="s">
        <v>329</v>
      </c>
      <c r="F151" s="77" t="s">
        <v>66</v>
      </c>
      <c r="G151" s="307">
        <v>1890600</v>
      </c>
      <c r="H151" s="78">
        <v>2318400</v>
      </c>
      <c r="I151" s="79">
        <v>2318400</v>
      </c>
    </row>
    <row r="152" spans="1:9" ht="43.9" customHeight="1" x14ac:dyDescent="0.2">
      <c r="A152" s="73" t="s">
        <v>344</v>
      </c>
      <c r="B152" s="74">
        <v>126</v>
      </c>
      <c r="C152" s="75">
        <v>8</v>
      </c>
      <c r="D152" s="75">
        <v>1</v>
      </c>
      <c r="E152" s="76" t="s">
        <v>330</v>
      </c>
      <c r="F152" s="77">
        <v>0</v>
      </c>
      <c r="G152" s="78">
        <f>G153</f>
        <v>530500</v>
      </c>
      <c r="H152" s="78">
        <f>H153</f>
        <v>0</v>
      </c>
      <c r="I152" s="79">
        <f>I153</f>
        <v>0</v>
      </c>
    </row>
    <row r="153" spans="1:9" ht="24" customHeight="1" x14ac:dyDescent="0.2">
      <c r="A153" s="73" t="s">
        <v>39</v>
      </c>
      <c r="B153" s="74">
        <v>126</v>
      </c>
      <c r="C153" s="75">
        <v>8</v>
      </c>
      <c r="D153" s="75">
        <v>1</v>
      </c>
      <c r="E153" s="76" t="s">
        <v>330</v>
      </c>
      <c r="F153" s="77" t="s">
        <v>66</v>
      </c>
      <c r="G153" s="307">
        <v>530500</v>
      </c>
      <c r="H153" s="78">
        <v>0</v>
      </c>
      <c r="I153" s="79">
        <v>0</v>
      </c>
    </row>
    <row r="154" spans="1:9" ht="24" customHeight="1" x14ac:dyDescent="0.2">
      <c r="A154" s="73" t="s">
        <v>374</v>
      </c>
      <c r="B154" s="74">
        <v>126</v>
      </c>
      <c r="C154" s="75">
        <v>8</v>
      </c>
      <c r="D154" s="75">
        <v>1</v>
      </c>
      <c r="E154" s="76">
        <v>7700000000</v>
      </c>
      <c r="F154" s="77">
        <v>0</v>
      </c>
      <c r="G154" s="237">
        <f>G155</f>
        <v>5422.31</v>
      </c>
      <c r="H154" s="237">
        <f t="shared" ref="H154:I154" si="61">H155</f>
        <v>0</v>
      </c>
      <c r="I154" s="237">
        <f t="shared" si="61"/>
        <v>0</v>
      </c>
    </row>
    <row r="155" spans="1:9" ht="24" customHeight="1" x14ac:dyDescent="0.2">
      <c r="A155" s="73" t="s">
        <v>375</v>
      </c>
      <c r="B155" s="74">
        <v>126</v>
      </c>
      <c r="C155" s="75">
        <v>8</v>
      </c>
      <c r="D155" s="75">
        <v>1</v>
      </c>
      <c r="E155" s="76">
        <v>7730000000</v>
      </c>
      <c r="F155" s="77">
        <v>0</v>
      </c>
      <c r="G155" s="237">
        <f>G156</f>
        <v>5422.31</v>
      </c>
      <c r="H155" s="237">
        <f t="shared" ref="H155:I155" si="62">H156</f>
        <v>0</v>
      </c>
      <c r="I155" s="237">
        <f t="shared" si="62"/>
        <v>0</v>
      </c>
    </row>
    <row r="156" spans="1:9" ht="24" customHeight="1" x14ac:dyDescent="0.2">
      <c r="A156" s="73" t="s">
        <v>376</v>
      </c>
      <c r="B156" s="74">
        <v>126</v>
      </c>
      <c r="C156" s="75">
        <v>8</v>
      </c>
      <c r="D156" s="75">
        <v>1</v>
      </c>
      <c r="E156" s="76">
        <v>7730099920</v>
      </c>
      <c r="F156" s="77">
        <v>0</v>
      </c>
      <c r="G156" s="237">
        <f>G157</f>
        <v>5422.31</v>
      </c>
      <c r="H156" s="237">
        <f t="shared" ref="H156:I156" si="63">H157</f>
        <v>0</v>
      </c>
      <c r="I156" s="237">
        <f t="shared" si="63"/>
        <v>0</v>
      </c>
    </row>
    <row r="157" spans="1:9" ht="24" customHeight="1" x14ac:dyDescent="0.2">
      <c r="A157" s="73" t="s">
        <v>377</v>
      </c>
      <c r="B157" s="74">
        <v>126</v>
      </c>
      <c r="C157" s="75">
        <v>8</v>
      </c>
      <c r="D157" s="75">
        <v>1</v>
      </c>
      <c r="E157" s="76">
        <v>7730099920</v>
      </c>
      <c r="F157" s="77">
        <v>830</v>
      </c>
      <c r="G157" s="237">
        <f>G158</f>
        <v>5422.31</v>
      </c>
      <c r="H157" s="237">
        <f t="shared" ref="H157:I157" si="64">H158</f>
        <v>0</v>
      </c>
      <c r="I157" s="237">
        <f t="shared" si="64"/>
        <v>0</v>
      </c>
    </row>
    <row r="158" spans="1:9" ht="38.25" customHeight="1" x14ac:dyDescent="0.2">
      <c r="A158" s="73" t="s">
        <v>378</v>
      </c>
      <c r="B158" s="74">
        <v>126</v>
      </c>
      <c r="C158" s="75">
        <v>8</v>
      </c>
      <c r="D158" s="75">
        <v>1</v>
      </c>
      <c r="E158" s="76">
        <v>7730099920</v>
      </c>
      <c r="F158" s="77">
        <v>831</v>
      </c>
      <c r="G158" s="308">
        <v>5422.31</v>
      </c>
      <c r="H158" s="237">
        <v>0</v>
      </c>
      <c r="I158" s="294">
        <v>0</v>
      </c>
    </row>
    <row r="159" spans="1:9" ht="25.5" customHeight="1" thickBot="1" x14ac:dyDescent="0.25">
      <c r="A159" s="80" t="s">
        <v>303</v>
      </c>
      <c r="B159" s="275">
        <v>126</v>
      </c>
      <c r="C159" s="276" t="s">
        <v>134</v>
      </c>
      <c r="D159" s="276" t="s">
        <v>134</v>
      </c>
      <c r="E159" s="275" t="s">
        <v>134</v>
      </c>
      <c r="F159" s="275" t="s">
        <v>134</v>
      </c>
      <c r="G159" s="277">
        <f>G9+G11+G66+G77+G85+G112+G138</f>
        <v>8576710.9400000013</v>
      </c>
      <c r="H159" s="277">
        <f>H9+H11+H66+H77+H85+H112+H138</f>
        <v>5820100</v>
      </c>
      <c r="I159" s="277">
        <f>I9+I11+I66+I77+I85+I112+I138</f>
        <v>5970300</v>
      </c>
    </row>
    <row r="160" spans="1:9" ht="33.75" customHeight="1" x14ac:dyDescent="0.2">
      <c r="A160" s="213"/>
      <c r="B160" s="214"/>
      <c r="C160" s="214"/>
      <c r="D160" s="214"/>
      <c r="E160" s="215"/>
      <c r="F160" s="215"/>
      <c r="G160" s="283"/>
      <c r="H160" s="283"/>
      <c r="I160" s="283"/>
    </row>
    <row r="161" spans="1:6" ht="36.75" customHeight="1" x14ac:dyDescent="0.2">
      <c r="A161" s="213"/>
      <c r="B161" s="214"/>
      <c r="C161" s="214"/>
      <c r="D161" s="214"/>
      <c r="E161" s="215"/>
      <c r="F161" s="215"/>
    </row>
    <row r="162" spans="1:6" ht="32.25" customHeight="1" x14ac:dyDescent="0.2">
      <c r="A162" s="213"/>
      <c r="B162" s="214"/>
      <c r="C162" s="214"/>
      <c r="D162" s="214"/>
      <c r="E162" s="215"/>
      <c r="F162" s="215"/>
    </row>
    <row r="163" spans="1:6" ht="32.25" customHeight="1" x14ac:dyDescent="0.2">
      <c r="A163" s="213"/>
      <c r="B163" s="214"/>
      <c r="C163" s="214"/>
      <c r="D163" s="214"/>
      <c r="E163" s="215"/>
      <c r="F163" s="215"/>
    </row>
    <row r="164" spans="1:6" ht="32.25" customHeight="1" x14ac:dyDescent="0.2"/>
    <row r="165" spans="1:6" ht="32.25" customHeight="1" x14ac:dyDescent="0.2"/>
    <row r="166" spans="1:6" ht="32.25" customHeight="1" x14ac:dyDescent="0.2"/>
    <row r="167" spans="1:6" ht="32.25" customHeight="1" x14ac:dyDescent="0.2"/>
    <row r="168" spans="1:6" ht="32.25" customHeight="1" x14ac:dyDescent="0.2"/>
    <row r="169" spans="1:6" ht="32.25" customHeight="1" x14ac:dyDescent="0.2"/>
    <row r="170" spans="1:6" ht="32.25" customHeight="1" x14ac:dyDescent="0.2"/>
    <row r="171" spans="1:6" ht="32.25" customHeight="1" x14ac:dyDescent="0.2"/>
    <row r="172" spans="1:6" ht="32.25" customHeight="1" x14ac:dyDescent="0.2"/>
    <row r="173" spans="1:6" ht="32.25" customHeight="1" x14ac:dyDescent="0.2"/>
    <row r="174" spans="1:6" ht="32.25" customHeight="1" x14ac:dyDescent="0.2"/>
    <row r="175" spans="1:6" ht="32.25" customHeight="1" x14ac:dyDescent="0.2"/>
    <row r="176" spans="1:6" ht="32.25" customHeight="1" x14ac:dyDescent="0.2"/>
    <row r="177" ht="32.25" customHeight="1" x14ac:dyDescent="0.2"/>
    <row r="178" ht="32.25" customHeight="1" x14ac:dyDescent="0.2"/>
    <row r="179" ht="32.25" customHeight="1" x14ac:dyDescent="0.2"/>
    <row r="180" ht="25.5" customHeight="1" x14ac:dyDescent="0.2"/>
  </sheetData>
  <mergeCells count="1">
    <mergeCell ref="A5:I5"/>
  </mergeCells>
  <pageMargins left="0.23622047244094491" right="0.23622047244094491" top="0.74803149606299213" bottom="0.74803149606299213" header="0.31496062992125984" footer="0.31496062992125984"/>
  <pageSetup paperSize="9" scale="54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132"/>
  <sheetViews>
    <sheetView topLeftCell="A118" zoomScale="70" zoomScaleNormal="70" workbookViewId="0">
      <selection activeCell="F12" sqref="F12"/>
    </sheetView>
  </sheetViews>
  <sheetFormatPr defaultColWidth="9.140625" defaultRowHeight="12.75" x14ac:dyDescent="0.2"/>
  <cols>
    <col min="1" max="1" width="67" style="103" customWidth="1"/>
    <col min="2" max="2" width="14.28515625" style="220" customWidth="1"/>
    <col min="3" max="5" width="8" style="220" customWidth="1"/>
    <col min="6" max="8" width="14.28515625" style="220" customWidth="1"/>
    <col min="9" max="16384" width="9.140625" style="103"/>
  </cols>
  <sheetData>
    <row r="1" spans="1:8" ht="15" x14ac:dyDescent="0.2">
      <c r="A1" s="217"/>
      <c r="B1" s="218"/>
      <c r="C1" s="219"/>
      <c r="D1" s="219"/>
      <c r="E1" s="215"/>
      <c r="F1" s="215"/>
      <c r="H1" s="105" t="s">
        <v>318</v>
      </c>
    </row>
    <row r="2" spans="1:8" ht="15" x14ac:dyDescent="0.2">
      <c r="A2" s="217"/>
      <c r="B2" s="218"/>
      <c r="C2" s="219"/>
      <c r="D2" s="219"/>
      <c r="E2" s="215"/>
      <c r="F2" s="215"/>
      <c r="H2" s="105" t="s">
        <v>312</v>
      </c>
    </row>
    <row r="3" spans="1:8" ht="15" x14ac:dyDescent="0.2">
      <c r="A3" s="217"/>
      <c r="B3" s="218"/>
      <c r="C3" s="219"/>
      <c r="D3" s="219"/>
      <c r="E3" s="215"/>
      <c r="F3" s="215"/>
      <c r="H3" s="105" t="s">
        <v>201</v>
      </c>
    </row>
    <row r="4" spans="1:8" ht="15" x14ac:dyDescent="0.2">
      <c r="A4" s="217"/>
      <c r="B4" s="219"/>
      <c r="C4" s="219"/>
      <c r="D4" s="219"/>
      <c r="E4" s="221"/>
      <c r="F4" s="215"/>
      <c r="H4" s="105" t="str">
        <f>'пр 1'!E4</f>
        <v>от 24.12.2024 № 182</v>
      </c>
    </row>
    <row r="5" spans="1:8" x14ac:dyDescent="0.2">
      <c r="A5" s="217"/>
      <c r="B5" s="215"/>
      <c r="C5" s="219"/>
      <c r="D5" s="219"/>
      <c r="E5" s="215"/>
      <c r="F5" s="215"/>
    </row>
    <row r="6" spans="1:8" ht="48.75" customHeight="1" x14ac:dyDescent="0.2">
      <c r="A6" s="325" t="s">
        <v>327</v>
      </c>
      <c r="B6" s="325"/>
      <c r="C6" s="325"/>
      <c r="D6" s="325"/>
      <c r="E6" s="325"/>
      <c r="F6" s="325"/>
      <c r="G6" s="325"/>
      <c r="H6" s="325"/>
    </row>
    <row r="7" spans="1:8" ht="13.5" thickBot="1" x14ac:dyDescent="0.25">
      <c r="A7" s="222"/>
      <c r="B7" s="223"/>
      <c r="C7" s="224"/>
      <c r="D7" s="224"/>
      <c r="E7" s="223"/>
      <c r="F7" s="223"/>
      <c r="H7" s="225" t="s">
        <v>55</v>
      </c>
    </row>
    <row r="8" spans="1:8" ht="21" customHeight="1" thickBot="1" x14ac:dyDescent="0.25">
      <c r="A8" s="88" t="s">
        <v>56</v>
      </c>
      <c r="B8" s="226" t="s">
        <v>136</v>
      </c>
      <c r="C8" s="226" t="s">
        <v>117</v>
      </c>
      <c r="D8" s="226" t="s">
        <v>118</v>
      </c>
      <c r="E8" s="226" t="s">
        <v>137</v>
      </c>
      <c r="F8" s="226">
        <v>2024</v>
      </c>
      <c r="G8" s="226">
        <v>2025</v>
      </c>
      <c r="H8" s="227">
        <v>2026</v>
      </c>
    </row>
    <row r="9" spans="1:8" ht="21" customHeight="1" thickBot="1" x14ac:dyDescent="0.3">
      <c r="A9" s="89">
        <v>1</v>
      </c>
      <c r="B9" s="228">
        <v>2</v>
      </c>
      <c r="C9" s="228">
        <v>3</v>
      </c>
      <c r="D9" s="228">
        <v>4</v>
      </c>
      <c r="E9" s="228">
        <v>5</v>
      </c>
      <c r="F9" s="228">
        <v>6</v>
      </c>
      <c r="G9" s="228">
        <v>7</v>
      </c>
      <c r="H9" s="229">
        <v>8</v>
      </c>
    </row>
    <row r="10" spans="1:8" ht="21" customHeight="1" x14ac:dyDescent="0.2">
      <c r="A10" s="93" t="s">
        <v>307</v>
      </c>
      <c r="B10" s="90" t="s">
        <v>308</v>
      </c>
      <c r="C10" s="91" t="s">
        <v>120</v>
      </c>
      <c r="D10" s="91" t="s">
        <v>120</v>
      </c>
      <c r="E10" s="91" t="s">
        <v>293</v>
      </c>
      <c r="F10" s="92">
        <f>'пр 4'!G9</f>
        <v>0</v>
      </c>
      <c r="G10" s="92">
        <f>'пр 4'!H9</f>
        <v>141250</v>
      </c>
      <c r="H10" s="92">
        <f>'пр 4'!I9</f>
        <v>289200</v>
      </c>
    </row>
    <row r="11" spans="1:8" ht="51" customHeight="1" x14ac:dyDescent="0.2">
      <c r="A11" s="93" t="s">
        <v>291</v>
      </c>
      <c r="B11" s="90">
        <v>5700000000</v>
      </c>
      <c r="C11" s="230" t="s">
        <v>120</v>
      </c>
      <c r="D11" s="230" t="s">
        <v>120</v>
      </c>
      <c r="E11" s="230" t="s">
        <v>293</v>
      </c>
      <c r="F11" s="231">
        <f>F12+F109+F10</f>
        <v>8568288.6300000008</v>
      </c>
      <c r="G11" s="231">
        <f t="shared" ref="G11:H11" si="0">G12+G109+G10+G119</f>
        <v>5820100</v>
      </c>
      <c r="H11" s="231">
        <f t="shared" si="0"/>
        <v>5970300</v>
      </c>
    </row>
    <row r="12" spans="1:8" ht="21.75" customHeight="1" x14ac:dyDescent="0.2">
      <c r="A12" s="93" t="s">
        <v>252</v>
      </c>
      <c r="B12" s="76">
        <v>5740000000</v>
      </c>
      <c r="C12" s="91" t="s">
        <v>120</v>
      </c>
      <c r="D12" s="91" t="s">
        <v>120</v>
      </c>
      <c r="E12" s="91" t="s">
        <v>293</v>
      </c>
      <c r="F12" s="92">
        <f>F13+F18+F23+F37+F46+F63+F104</f>
        <v>7950742.6300000008</v>
      </c>
      <c r="G12" s="92">
        <f t="shared" ref="G12:H12" si="1">G13+G18+G28+G37+G46+G63+G104</f>
        <v>5678850</v>
      </c>
      <c r="H12" s="92">
        <f t="shared" si="1"/>
        <v>5681100</v>
      </c>
    </row>
    <row r="13" spans="1:8" ht="21.75" customHeight="1" x14ac:dyDescent="0.2">
      <c r="A13" s="93" t="s">
        <v>253</v>
      </c>
      <c r="B13" s="76">
        <v>5740100000</v>
      </c>
      <c r="C13" s="91" t="s">
        <v>120</v>
      </c>
      <c r="D13" s="91" t="s">
        <v>120</v>
      </c>
      <c r="E13" s="91" t="s">
        <v>293</v>
      </c>
      <c r="F13" s="92">
        <f t="shared" ref="F13:H16" si="2">F14</f>
        <v>14223.2</v>
      </c>
      <c r="G13" s="92">
        <f t="shared" si="2"/>
        <v>4000</v>
      </c>
      <c r="H13" s="92">
        <f t="shared" si="2"/>
        <v>0</v>
      </c>
    </row>
    <row r="14" spans="1:8" ht="30.75" customHeight="1" x14ac:dyDescent="0.2">
      <c r="A14" s="93" t="s">
        <v>254</v>
      </c>
      <c r="B14" s="76">
        <v>5740195020</v>
      </c>
      <c r="C14" s="91" t="s">
        <v>120</v>
      </c>
      <c r="D14" s="91" t="s">
        <v>120</v>
      </c>
      <c r="E14" s="91" t="s">
        <v>293</v>
      </c>
      <c r="F14" s="92">
        <f t="shared" si="2"/>
        <v>14223.2</v>
      </c>
      <c r="G14" s="92">
        <f t="shared" si="2"/>
        <v>4000</v>
      </c>
      <c r="H14" s="232">
        <f t="shared" si="2"/>
        <v>0</v>
      </c>
    </row>
    <row r="15" spans="1:8" ht="30.75" customHeight="1" x14ac:dyDescent="0.2">
      <c r="A15" s="148" t="s">
        <v>49</v>
      </c>
      <c r="B15" s="90">
        <v>5740195020</v>
      </c>
      <c r="C15" s="230" t="s">
        <v>122</v>
      </c>
      <c r="D15" s="230" t="s">
        <v>120</v>
      </c>
      <c r="E15" s="230" t="s">
        <v>293</v>
      </c>
      <c r="F15" s="231">
        <f t="shared" si="2"/>
        <v>14223.2</v>
      </c>
      <c r="G15" s="231">
        <f t="shared" si="2"/>
        <v>4000</v>
      </c>
      <c r="H15" s="233">
        <f t="shared" si="2"/>
        <v>0</v>
      </c>
    </row>
    <row r="16" spans="1:8" ht="33.75" customHeight="1" x14ac:dyDescent="0.2">
      <c r="A16" s="205" t="s">
        <v>195</v>
      </c>
      <c r="B16" s="90">
        <v>5740195020</v>
      </c>
      <c r="C16" s="230" t="s">
        <v>122</v>
      </c>
      <c r="D16" s="230" t="s">
        <v>128</v>
      </c>
      <c r="E16" s="230" t="s">
        <v>293</v>
      </c>
      <c r="F16" s="231">
        <f t="shared" si="2"/>
        <v>14223.2</v>
      </c>
      <c r="G16" s="231">
        <f t="shared" si="2"/>
        <v>4000</v>
      </c>
      <c r="H16" s="233">
        <f t="shared" si="2"/>
        <v>0</v>
      </c>
    </row>
    <row r="17" spans="1:8" ht="30.75" customHeight="1" x14ac:dyDescent="0.2">
      <c r="A17" s="73" t="s">
        <v>64</v>
      </c>
      <c r="B17" s="76">
        <v>5740195020</v>
      </c>
      <c r="C17" s="91" t="s">
        <v>122</v>
      </c>
      <c r="D17" s="91" t="s">
        <v>128</v>
      </c>
      <c r="E17" s="91" t="s">
        <v>63</v>
      </c>
      <c r="F17" s="92">
        <f>'пр 4'!G83</f>
        <v>14223.2</v>
      </c>
      <c r="G17" s="92">
        <f>'пр 4'!H83</f>
        <v>4000</v>
      </c>
      <c r="H17" s="92">
        <f>'пр 4'!I83</f>
        <v>0</v>
      </c>
    </row>
    <row r="18" spans="1:8" ht="22.5" customHeight="1" x14ac:dyDescent="0.2">
      <c r="A18" s="73" t="s">
        <v>255</v>
      </c>
      <c r="B18" s="76">
        <v>5740200000</v>
      </c>
      <c r="C18" s="91" t="s">
        <v>120</v>
      </c>
      <c r="D18" s="91" t="s">
        <v>120</v>
      </c>
      <c r="E18" s="91" t="s">
        <v>293</v>
      </c>
      <c r="F18" s="92">
        <f>F19</f>
        <v>1073333.31</v>
      </c>
      <c r="G18" s="92">
        <f>G19</f>
        <v>863000</v>
      </c>
      <c r="H18" s="232">
        <f>H19</f>
        <v>896000</v>
      </c>
    </row>
    <row r="19" spans="1:8" ht="30.75" customHeight="1" x14ac:dyDescent="0.2">
      <c r="A19" s="73" t="s">
        <v>256</v>
      </c>
      <c r="B19" s="76">
        <v>5740295280</v>
      </c>
      <c r="C19" s="91" t="s">
        <v>120</v>
      </c>
      <c r="D19" s="91" t="s">
        <v>120</v>
      </c>
      <c r="E19" s="91" t="s">
        <v>293</v>
      </c>
      <c r="F19" s="92">
        <f t="shared" ref="F19:H21" si="3">F20</f>
        <v>1073333.31</v>
      </c>
      <c r="G19" s="92">
        <f t="shared" si="3"/>
        <v>863000</v>
      </c>
      <c r="H19" s="232">
        <f t="shared" si="3"/>
        <v>896000</v>
      </c>
    </row>
    <row r="20" spans="1:8" ht="21.75" customHeight="1" x14ac:dyDescent="0.2">
      <c r="A20" s="148" t="s">
        <v>51</v>
      </c>
      <c r="B20" s="90">
        <v>5740295280</v>
      </c>
      <c r="C20" s="230" t="s">
        <v>123</v>
      </c>
      <c r="D20" s="230" t="s">
        <v>120</v>
      </c>
      <c r="E20" s="230" t="s">
        <v>293</v>
      </c>
      <c r="F20" s="210">
        <f t="shared" si="3"/>
        <v>1073333.31</v>
      </c>
      <c r="G20" s="210">
        <f t="shared" si="3"/>
        <v>863000</v>
      </c>
      <c r="H20" s="211">
        <f t="shared" si="3"/>
        <v>896000</v>
      </c>
    </row>
    <row r="21" spans="1:8" ht="21.75" customHeight="1" x14ac:dyDescent="0.2">
      <c r="A21" s="212" t="s">
        <v>52</v>
      </c>
      <c r="B21" s="90">
        <v>5740295280</v>
      </c>
      <c r="C21" s="230" t="s">
        <v>123</v>
      </c>
      <c r="D21" s="230" t="s">
        <v>130</v>
      </c>
      <c r="E21" s="230" t="s">
        <v>293</v>
      </c>
      <c r="F21" s="210">
        <f t="shared" si="3"/>
        <v>1073333.31</v>
      </c>
      <c r="G21" s="210">
        <f t="shared" si="3"/>
        <v>863000</v>
      </c>
      <c r="H21" s="211">
        <f t="shared" si="3"/>
        <v>896000</v>
      </c>
    </row>
    <row r="22" spans="1:8" ht="30.75" customHeight="1" x14ac:dyDescent="0.2">
      <c r="A22" s="73" t="s">
        <v>62</v>
      </c>
      <c r="B22" s="76">
        <v>5740295280</v>
      </c>
      <c r="C22" s="91" t="s">
        <v>123</v>
      </c>
      <c r="D22" s="91" t="s">
        <v>130</v>
      </c>
      <c r="E22" s="91">
        <v>240</v>
      </c>
      <c r="F22" s="78">
        <f>'пр 4'!G91</f>
        <v>1073333.31</v>
      </c>
      <c r="G22" s="78">
        <f>'пр 4'!H91</f>
        <v>863000</v>
      </c>
      <c r="H22" s="78">
        <f>'пр 4'!I91</f>
        <v>896000</v>
      </c>
    </row>
    <row r="23" spans="1:8" ht="30.75" customHeight="1" x14ac:dyDescent="0.2">
      <c r="A23" s="315" t="s">
        <v>382</v>
      </c>
      <c r="B23" s="312">
        <v>5740300000</v>
      </c>
      <c r="C23" s="313">
        <v>0</v>
      </c>
      <c r="D23" s="313">
        <v>0</v>
      </c>
      <c r="E23" s="314">
        <v>0</v>
      </c>
      <c r="F23" s="210">
        <f>F24+F28+F33</f>
        <v>377400</v>
      </c>
      <c r="G23" s="210">
        <f t="shared" ref="G23:H23" si="4">G24+G28+G33</f>
        <v>50</v>
      </c>
      <c r="H23" s="210">
        <f t="shared" si="4"/>
        <v>50</v>
      </c>
    </row>
    <row r="24" spans="1:8" ht="30.75" customHeight="1" x14ac:dyDescent="0.2">
      <c r="A24" s="309" t="s">
        <v>259</v>
      </c>
      <c r="B24" s="303">
        <v>5740390030</v>
      </c>
      <c r="C24" s="310">
        <v>0</v>
      </c>
      <c r="D24" s="310">
        <v>0</v>
      </c>
      <c r="E24" s="304">
        <v>0</v>
      </c>
      <c r="F24" s="78">
        <f>F25</f>
        <v>190000</v>
      </c>
      <c r="G24" s="78">
        <f t="shared" ref="G24:H24" si="5">G25</f>
        <v>0</v>
      </c>
      <c r="H24" s="78">
        <f t="shared" si="5"/>
        <v>0</v>
      </c>
    </row>
    <row r="25" spans="1:8" ht="30.75" customHeight="1" x14ac:dyDescent="0.2">
      <c r="A25" s="311" t="s">
        <v>51</v>
      </c>
      <c r="B25" s="312">
        <v>5740390030</v>
      </c>
      <c r="C25" s="313">
        <v>4</v>
      </c>
      <c r="D25" s="313">
        <v>0</v>
      </c>
      <c r="E25" s="314">
        <v>0</v>
      </c>
      <c r="F25" s="210">
        <f>F26</f>
        <v>190000</v>
      </c>
      <c r="G25" s="210">
        <f t="shared" ref="G25:H25" si="6">G26</f>
        <v>0</v>
      </c>
      <c r="H25" s="210">
        <f t="shared" si="6"/>
        <v>0</v>
      </c>
    </row>
    <row r="26" spans="1:8" ht="30.75" customHeight="1" x14ac:dyDescent="0.2">
      <c r="A26" s="301" t="s">
        <v>197</v>
      </c>
      <c r="B26" s="312">
        <v>5740390030</v>
      </c>
      <c r="C26" s="313">
        <v>4</v>
      </c>
      <c r="D26" s="313">
        <v>12</v>
      </c>
      <c r="E26" s="314">
        <v>0</v>
      </c>
      <c r="F26" s="210">
        <f>F27</f>
        <v>190000</v>
      </c>
      <c r="G26" s="210">
        <f t="shared" ref="G26:H26" si="7">G27</f>
        <v>0</v>
      </c>
      <c r="H26" s="210">
        <f t="shared" si="7"/>
        <v>0</v>
      </c>
    </row>
    <row r="27" spans="1:8" ht="30.75" customHeight="1" x14ac:dyDescent="0.2">
      <c r="A27" s="309" t="s">
        <v>64</v>
      </c>
      <c r="B27" s="303">
        <v>5740390030</v>
      </c>
      <c r="C27" s="310">
        <v>4</v>
      </c>
      <c r="D27" s="310">
        <v>12</v>
      </c>
      <c r="E27" s="304">
        <v>240</v>
      </c>
      <c r="F27" s="78">
        <f>'пр 4'!G104</f>
        <v>190000</v>
      </c>
      <c r="G27" s="78">
        <f>'пр 4'!H104</f>
        <v>0</v>
      </c>
      <c r="H27" s="78">
        <f>'пр 4'!I104</f>
        <v>0</v>
      </c>
    </row>
    <row r="28" spans="1:8" ht="30.75" customHeight="1" x14ac:dyDescent="0.2">
      <c r="A28" s="73" t="s">
        <v>257</v>
      </c>
      <c r="B28" s="76">
        <v>5740300000</v>
      </c>
      <c r="C28" s="91" t="s">
        <v>120</v>
      </c>
      <c r="D28" s="91" t="s">
        <v>120</v>
      </c>
      <c r="E28" s="91" t="s">
        <v>293</v>
      </c>
      <c r="F28" s="78">
        <f>F29</f>
        <v>117300</v>
      </c>
      <c r="G28" s="78">
        <f t="shared" ref="G28:H28" si="8">G29</f>
        <v>50</v>
      </c>
      <c r="H28" s="78">
        <f t="shared" si="8"/>
        <v>50</v>
      </c>
    </row>
    <row r="29" spans="1:8" ht="48" customHeight="1" x14ac:dyDescent="0.2">
      <c r="A29" s="73" t="s">
        <v>359</v>
      </c>
      <c r="B29" s="76">
        <v>5740390050</v>
      </c>
      <c r="C29" s="91" t="s">
        <v>120</v>
      </c>
      <c r="D29" s="91" t="s">
        <v>120</v>
      </c>
      <c r="E29" s="91" t="s">
        <v>293</v>
      </c>
      <c r="F29" s="78">
        <f>F30</f>
        <v>117300</v>
      </c>
      <c r="G29" s="78">
        <f t="shared" ref="G29:H29" si="9">G30</f>
        <v>50</v>
      </c>
      <c r="H29" s="78">
        <f t="shared" si="9"/>
        <v>50</v>
      </c>
    </row>
    <row r="30" spans="1:8" ht="30.75" customHeight="1" x14ac:dyDescent="0.2">
      <c r="A30" s="148" t="s">
        <v>51</v>
      </c>
      <c r="B30" s="90">
        <v>5740390050</v>
      </c>
      <c r="C30" s="230" t="s">
        <v>123</v>
      </c>
      <c r="D30" s="230" t="s">
        <v>120</v>
      </c>
      <c r="E30" s="230" t="s">
        <v>293</v>
      </c>
      <c r="F30" s="210">
        <f>F31</f>
        <v>117300</v>
      </c>
      <c r="G30" s="210">
        <f t="shared" ref="G30:H30" si="10">G31</f>
        <v>50</v>
      </c>
      <c r="H30" s="210">
        <f t="shared" si="10"/>
        <v>50</v>
      </c>
    </row>
    <row r="31" spans="1:8" ht="30.75" customHeight="1" x14ac:dyDescent="0.2">
      <c r="A31" s="205" t="s">
        <v>197</v>
      </c>
      <c r="B31" s="90">
        <v>5740390050</v>
      </c>
      <c r="C31" s="230" t="s">
        <v>123</v>
      </c>
      <c r="D31" s="230" t="s">
        <v>188</v>
      </c>
      <c r="E31" s="230" t="s">
        <v>293</v>
      </c>
      <c r="F31" s="210">
        <f>F32</f>
        <v>117300</v>
      </c>
      <c r="G31" s="210">
        <f t="shared" ref="G31:H31" si="11">G32</f>
        <v>50</v>
      </c>
      <c r="H31" s="210">
        <f t="shared" si="11"/>
        <v>50</v>
      </c>
    </row>
    <row r="32" spans="1:8" ht="30.75" customHeight="1" x14ac:dyDescent="0.2">
      <c r="A32" s="73" t="s">
        <v>64</v>
      </c>
      <c r="B32" s="76">
        <v>5740390050</v>
      </c>
      <c r="C32" s="91" t="s">
        <v>123</v>
      </c>
      <c r="D32" s="91" t="s">
        <v>188</v>
      </c>
      <c r="E32" s="91" t="s">
        <v>63</v>
      </c>
      <c r="F32" s="78">
        <f>'пр 4'!G107</f>
        <v>117300</v>
      </c>
      <c r="G32" s="78">
        <f>'пр 4'!H107</f>
        <v>50</v>
      </c>
      <c r="H32" s="78">
        <f>'пр 4'!I107</f>
        <v>50</v>
      </c>
    </row>
    <row r="33" spans="1:8" ht="30.75" customHeight="1" x14ac:dyDescent="0.2">
      <c r="A33" s="309" t="s">
        <v>380</v>
      </c>
      <c r="B33" s="303">
        <v>5740395120</v>
      </c>
      <c r="C33" s="310">
        <v>0</v>
      </c>
      <c r="D33" s="310">
        <v>0</v>
      </c>
      <c r="E33" s="304">
        <v>0</v>
      </c>
      <c r="F33" s="78">
        <f>F34</f>
        <v>70100</v>
      </c>
      <c r="G33" s="78">
        <f t="shared" ref="G33:H33" si="12">G34</f>
        <v>0</v>
      </c>
      <c r="H33" s="78">
        <f t="shared" si="12"/>
        <v>0</v>
      </c>
    </row>
    <row r="34" spans="1:8" ht="30.75" customHeight="1" x14ac:dyDescent="0.2">
      <c r="A34" s="311" t="s">
        <v>51</v>
      </c>
      <c r="B34" s="312">
        <v>5740395120</v>
      </c>
      <c r="C34" s="313">
        <v>4</v>
      </c>
      <c r="D34" s="313">
        <v>0</v>
      </c>
      <c r="E34" s="314">
        <v>0</v>
      </c>
      <c r="F34" s="210">
        <f>F35</f>
        <v>70100</v>
      </c>
      <c r="G34" s="210">
        <f t="shared" ref="G34:H34" si="13">G35</f>
        <v>0</v>
      </c>
      <c r="H34" s="210">
        <f t="shared" si="13"/>
        <v>0</v>
      </c>
    </row>
    <row r="35" spans="1:8" ht="30.75" customHeight="1" x14ac:dyDescent="0.2">
      <c r="A35" s="301" t="s">
        <v>197</v>
      </c>
      <c r="B35" s="312">
        <v>5740395120</v>
      </c>
      <c r="C35" s="313">
        <v>4</v>
      </c>
      <c r="D35" s="313">
        <v>12</v>
      </c>
      <c r="E35" s="314">
        <v>0</v>
      </c>
      <c r="F35" s="210">
        <f>F36</f>
        <v>70100</v>
      </c>
      <c r="G35" s="210">
        <f t="shared" ref="G35:H35" si="14">G36</f>
        <v>0</v>
      </c>
      <c r="H35" s="210">
        <f t="shared" si="14"/>
        <v>0</v>
      </c>
    </row>
    <row r="36" spans="1:8" ht="30.75" customHeight="1" x14ac:dyDescent="0.2">
      <c r="A36" s="309" t="s">
        <v>64</v>
      </c>
      <c r="B36" s="303">
        <v>5740395120</v>
      </c>
      <c r="C36" s="310">
        <v>4</v>
      </c>
      <c r="D36" s="310">
        <v>12</v>
      </c>
      <c r="E36" s="304">
        <v>240</v>
      </c>
      <c r="F36" s="78">
        <f>'пр 4'!G110</f>
        <v>70100</v>
      </c>
      <c r="G36" s="78">
        <f>'пр 4'!H110</f>
        <v>0</v>
      </c>
      <c r="H36" s="78">
        <f>'пр 4'!I110</f>
        <v>0</v>
      </c>
    </row>
    <row r="37" spans="1:8" ht="30.75" customHeight="1" x14ac:dyDescent="0.2">
      <c r="A37" s="73" t="s">
        <v>257</v>
      </c>
      <c r="B37" s="76">
        <v>5740300000</v>
      </c>
      <c r="C37" s="91" t="s">
        <v>120</v>
      </c>
      <c r="D37" s="91" t="s">
        <v>120</v>
      </c>
      <c r="E37" s="91" t="s">
        <v>293</v>
      </c>
      <c r="F37" s="78">
        <f>F38+F42</f>
        <v>101637</v>
      </c>
      <c r="G37" s="78">
        <f t="shared" ref="G37:H37" si="15">G38+G42</f>
        <v>53866</v>
      </c>
      <c r="H37" s="78">
        <f t="shared" si="15"/>
        <v>7356</v>
      </c>
    </row>
    <row r="38" spans="1:8" ht="30.75" customHeight="1" x14ac:dyDescent="0.2">
      <c r="A38" s="73" t="s">
        <v>260</v>
      </c>
      <c r="B38" s="76">
        <v>5740395310</v>
      </c>
      <c r="C38" s="91" t="s">
        <v>120</v>
      </c>
      <c r="D38" s="91" t="s">
        <v>120</v>
      </c>
      <c r="E38" s="91" t="s">
        <v>293</v>
      </c>
      <c r="F38" s="78">
        <f t="shared" ref="F38:H40" si="16">F39</f>
        <v>101637</v>
      </c>
      <c r="G38" s="78">
        <f t="shared" si="16"/>
        <v>53866</v>
      </c>
      <c r="H38" s="79">
        <f t="shared" si="16"/>
        <v>7356</v>
      </c>
    </row>
    <row r="39" spans="1:8" ht="22.5" customHeight="1" x14ac:dyDescent="0.2">
      <c r="A39" s="148" t="s">
        <v>85</v>
      </c>
      <c r="B39" s="90">
        <v>5740395310</v>
      </c>
      <c r="C39" s="230" t="s">
        <v>124</v>
      </c>
      <c r="D39" s="230" t="s">
        <v>120</v>
      </c>
      <c r="E39" s="230" t="s">
        <v>293</v>
      </c>
      <c r="F39" s="210">
        <f t="shared" si="16"/>
        <v>101637</v>
      </c>
      <c r="G39" s="210">
        <f t="shared" si="16"/>
        <v>53866</v>
      </c>
      <c r="H39" s="210">
        <f t="shared" si="16"/>
        <v>7356</v>
      </c>
    </row>
    <row r="40" spans="1:8" ht="22.5" customHeight="1" x14ac:dyDescent="0.2">
      <c r="A40" s="205" t="s">
        <v>83</v>
      </c>
      <c r="B40" s="90">
        <v>5740395310</v>
      </c>
      <c r="C40" s="230" t="s">
        <v>124</v>
      </c>
      <c r="D40" s="230" t="s">
        <v>122</v>
      </c>
      <c r="E40" s="230" t="s">
        <v>293</v>
      </c>
      <c r="F40" s="210">
        <f t="shared" si="16"/>
        <v>101637</v>
      </c>
      <c r="G40" s="210">
        <f t="shared" si="16"/>
        <v>53866</v>
      </c>
      <c r="H40" s="210">
        <f t="shared" si="16"/>
        <v>7356</v>
      </c>
    </row>
    <row r="41" spans="1:8" ht="30.6" customHeight="1" x14ac:dyDescent="0.2">
      <c r="A41" s="73" t="s">
        <v>64</v>
      </c>
      <c r="B41" s="76">
        <v>5740395310</v>
      </c>
      <c r="C41" s="91" t="s">
        <v>124</v>
      </c>
      <c r="D41" s="91" t="s">
        <v>122</v>
      </c>
      <c r="E41" s="91" t="s">
        <v>63</v>
      </c>
      <c r="F41" s="78">
        <f>'пр 4'!G125</f>
        <v>101637</v>
      </c>
      <c r="G41" s="78">
        <f>'пр 4'!H125</f>
        <v>53866</v>
      </c>
      <c r="H41" s="78">
        <f>'пр 4'!I125</f>
        <v>7356</v>
      </c>
    </row>
    <row r="42" spans="1:8" ht="28.15" hidden="1" customHeight="1" x14ac:dyDescent="0.2">
      <c r="A42" s="73" t="s">
        <v>261</v>
      </c>
      <c r="B42" s="76" t="s">
        <v>262</v>
      </c>
      <c r="C42" s="91" t="s">
        <v>120</v>
      </c>
      <c r="D42" s="91" t="s">
        <v>120</v>
      </c>
      <c r="E42" s="91" t="s">
        <v>293</v>
      </c>
      <c r="F42" s="78">
        <f t="shared" ref="F42:H44" si="17">F43</f>
        <v>0</v>
      </c>
      <c r="G42" s="78">
        <f t="shared" si="17"/>
        <v>0</v>
      </c>
      <c r="H42" s="79">
        <f t="shared" si="17"/>
        <v>0</v>
      </c>
    </row>
    <row r="43" spans="1:8" ht="27" hidden="1" customHeight="1" x14ac:dyDescent="0.2">
      <c r="A43" s="148" t="s">
        <v>85</v>
      </c>
      <c r="B43" s="90" t="s">
        <v>262</v>
      </c>
      <c r="C43" s="230" t="s">
        <v>124</v>
      </c>
      <c r="D43" s="230" t="s">
        <v>120</v>
      </c>
      <c r="E43" s="230" t="s">
        <v>293</v>
      </c>
      <c r="F43" s="210">
        <f t="shared" si="17"/>
        <v>0</v>
      </c>
      <c r="G43" s="210">
        <f t="shared" si="17"/>
        <v>0</v>
      </c>
      <c r="H43" s="211">
        <f t="shared" si="17"/>
        <v>0</v>
      </c>
    </row>
    <row r="44" spans="1:8" ht="33.6" hidden="1" customHeight="1" x14ac:dyDescent="0.2">
      <c r="A44" s="205" t="s">
        <v>83</v>
      </c>
      <c r="B44" s="90" t="s">
        <v>262</v>
      </c>
      <c r="C44" s="230" t="s">
        <v>124</v>
      </c>
      <c r="D44" s="230" t="s">
        <v>122</v>
      </c>
      <c r="E44" s="230" t="s">
        <v>293</v>
      </c>
      <c r="F44" s="210">
        <f t="shared" si="17"/>
        <v>0</v>
      </c>
      <c r="G44" s="210">
        <f t="shared" si="17"/>
        <v>0</v>
      </c>
      <c r="H44" s="211">
        <f t="shared" si="17"/>
        <v>0</v>
      </c>
    </row>
    <row r="45" spans="1:8" ht="64.150000000000006" hidden="1" customHeight="1" x14ac:dyDescent="0.2">
      <c r="A45" s="73" t="s">
        <v>64</v>
      </c>
      <c r="B45" s="76" t="s">
        <v>262</v>
      </c>
      <c r="C45" s="91" t="s">
        <v>124</v>
      </c>
      <c r="D45" s="91" t="s">
        <v>122</v>
      </c>
      <c r="E45" s="91" t="s">
        <v>63</v>
      </c>
      <c r="F45" s="78">
        <f>'пр 4'!G128</f>
        <v>0</v>
      </c>
      <c r="G45" s="78">
        <f>'пр 4'!H128</f>
        <v>0</v>
      </c>
      <c r="H45" s="78">
        <f>'пр 4'!I128</f>
        <v>0</v>
      </c>
    </row>
    <row r="46" spans="1:8" ht="21" customHeight="1" x14ac:dyDescent="0.2">
      <c r="A46" s="73" t="s">
        <v>263</v>
      </c>
      <c r="B46" s="76">
        <v>5740400000</v>
      </c>
      <c r="C46" s="91" t="s">
        <v>120</v>
      </c>
      <c r="D46" s="91" t="s">
        <v>120</v>
      </c>
      <c r="E46" s="91" t="s">
        <v>293</v>
      </c>
      <c r="F46" s="78">
        <f>F47+F51+F55+F59</f>
        <v>3239779.93</v>
      </c>
      <c r="G46" s="78">
        <f t="shared" ref="G46:H46" si="18">G47+G51+G55+G59</f>
        <v>2428900</v>
      </c>
      <c r="H46" s="78">
        <f t="shared" si="18"/>
        <v>2403900</v>
      </c>
    </row>
    <row r="47" spans="1:8" ht="22.5" hidden="1" customHeight="1" x14ac:dyDescent="0.2">
      <c r="A47" s="73" t="s">
        <v>264</v>
      </c>
      <c r="B47" s="76">
        <v>5740495110</v>
      </c>
      <c r="C47" s="91" t="s">
        <v>120</v>
      </c>
      <c r="D47" s="91" t="s">
        <v>120</v>
      </c>
      <c r="E47" s="91" t="s">
        <v>293</v>
      </c>
      <c r="F47" s="78">
        <f t="shared" ref="F47:H49" si="19">F48</f>
        <v>0</v>
      </c>
      <c r="G47" s="78">
        <f t="shared" si="19"/>
        <v>0</v>
      </c>
      <c r="H47" s="78">
        <f t="shared" si="19"/>
        <v>0</v>
      </c>
    </row>
    <row r="48" spans="1:8" ht="13.15" hidden="1" customHeight="1" x14ac:dyDescent="0.2">
      <c r="A48" s="148" t="s">
        <v>53</v>
      </c>
      <c r="B48" s="90">
        <v>5740495110</v>
      </c>
      <c r="C48" s="230" t="s">
        <v>125</v>
      </c>
      <c r="D48" s="230" t="s">
        <v>120</v>
      </c>
      <c r="E48" s="230" t="s">
        <v>293</v>
      </c>
      <c r="F48" s="210">
        <f t="shared" si="19"/>
        <v>0</v>
      </c>
      <c r="G48" s="210">
        <f t="shared" si="19"/>
        <v>0</v>
      </c>
      <c r="H48" s="210">
        <f t="shared" si="19"/>
        <v>0</v>
      </c>
    </row>
    <row r="49" spans="1:8" ht="38.450000000000003" hidden="1" customHeight="1" x14ac:dyDescent="0.2">
      <c r="A49" s="205" t="s">
        <v>54</v>
      </c>
      <c r="B49" s="90">
        <v>5740495110</v>
      </c>
      <c r="C49" s="230" t="s">
        <v>125</v>
      </c>
      <c r="D49" s="230" t="s">
        <v>119</v>
      </c>
      <c r="E49" s="230" t="s">
        <v>293</v>
      </c>
      <c r="F49" s="210">
        <f t="shared" si="19"/>
        <v>0</v>
      </c>
      <c r="G49" s="210">
        <f t="shared" si="19"/>
        <v>0</v>
      </c>
      <c r="H49" s="210">
        <f t="shared" si="19"/>
        <v>0</v>
      </c>
    </row>
    <row r="50" spans="1:8" ht="30.75" customHeight="1" x14ac:dyDescent="0.2">
      <c r="A50" s="73" t="s">
        <v>64</v>
      </c>
      <c r="B50" s="76">
        <v>5740495110</v>
      </c>
      <c r="C50" s="91" t="s">
        <v>120</v>
      </c>
      <c r="D50" s="91" t="s">
        <v>119</v>
      </c>
      <c r="E50" s="91" t="s">
        <v>63</v>
      </c>
      <c r="F50" s="78">
        <f>'пр 4'!G144</f>
        <v>0</v>
      </c>
      <c r="G50" s="78">
        <f>'пр 4'!H144</f>
        <v>0</v>
      </c>
      <c r="H50" s="78">
        <f>'пр 4'!I144</f>
        <v>0</v>
      </c>
    </row>
    <row r="51" spans="1:8" ht="31.5" customHeight="1" x14ac:dyDescent="0.2">
      <c r="A51" s="73" t="s">
        <v>265</v>
      </c>
      <c r="B51" s="76">
        <v>5740495220</v>
      </c>
      <c r="C51" s="91" t="s">
        <v>120</v>
      </c>
      <c r="D51" s="91" t="s">
        <v>120</v>
      </c>
      <c r="E51" s="91" t="s">
        <v>293</v>
      </c>
      <c r="F51" s="78">
        <f t="shared" ref="F51:H53" si="20">F52</f>
        <v>818679.93</v>
      </c>
      <c r="G51" s="78">
        <f t="shared" si="20"/>
        <v>110500</v>
      </c>
      <c r="H51" s="78">
        <f t="shared" si="20"/>
        <v>85500</v>
      </c>
    </row>
    <row r="52" spans="1:8" ht="21" customHeight="1" x14ac:dyDescent="0.2">
      <c r="A52" s="148" t="s">
        <v>53</v>
      </c>
      <c r="B52" s="90">
        <v>5740495220</v>
      </c>
      <c r="C52" s="230" t="s">
        <v>125</v>
      </c>
      <c r="D52" s="230" t="s">
        <v>120</v>
      </c>
      <c r="E52" s="230" t="s">
        <v>293</v>
      </c>
      <c r="F52" s="210">
        <f t="shared" si="20"/>
        <v>818679.93</v>
      </c>
      <c r="G52" s="210">
        <f t="shared" si="20"/>
        <v>110500</v>
      </c>
      <c r="H52" s="210">
        <f t="shared" si="20"/>
        <v>85500</v>
      </c>
    </row>
    <row r="53" spans="1:8" ht="21" customHeight="1" x14ac:dyDescent="0.2">
      <c r="A53" s="205" t="s">
        <v>54</v>
      </c>
      <c r="B53" s="90">
        <v>5740495220</v>
      </c>
      <c r="C53" s="230" t="s">
        <v>125</v>
      </c>
      <c r="D53" s="230" t="s">
        <v>119</v>
      </c>
      <c r="E53" s="230" t="s">
        <v>293</v>
      </c>
      <c r="F53" s="210">
        <f t="shared" si="20"/>
        <v>818679.93</v>
      </c>
      <c r="G53" s="210">
        <f t="shared" si="20"/>
        <v>110500</v>
      </c>
      <c r="H53" s="210">
        <f t="shared" si="20"/>
        <v>85500</v>
      </c>
    </row>
    <row r="54" spans="1:8" ht="30.75" customHeight="1" x14ac:dyDescent="0.2">
      <c r="A54" s="73" t="s">
        <v>64</v>
      </c>
      <c r="B54" s="76">
        <v>5740495220</v>
      </c>
      <c r="C54" s="91" t="s">
        <v>125</v>
      </c>
      <c r="D54" s="91" t="s">
        <v>119</v>
      </c>
      <c r="E54" s="91" t="s">
        <v>63</v>
      </c>
      <c r="F54" s="78">
        <f>'пр 4'!G147</f>
        <v>818679.93</v>
      </c>
      <c r="G54" s="78">
        <f>'пр 4'!H147</f>
        <v>110500</v>
      </c>
      <c r="H54" s="78">
        <f>'пр 4'!I147</f>
        <v>85500</v>
      </c>
    </row>
    <row r="55" spans="1:8" ht="30.6" customHeight="1" x14ac:dyDescent="0.2">
      <c r="A55" s="73" t="s">
        <v>343</v>
      </c>
      <c r="B55" s="76" t="s">
        <v>329</v>
      </c>
      <c r="C55" s="91" t="s">
        <v>120</v>
      </c>
      <c r="D55" s="91" t="s">
        <v>120</v>
      </c>
      <c r="E55" s="91" t="s">
        <v>293</v>
      </c>
      <c r="F55" s="78">
        <f t="shared" ref="F55:H57" si="21">F56</f>
        <v>1890600</v>
      </c>
      <c r="G55" s="78">
        <f t="shared" si="21"/>
        <v>2318400</v>
      </c>
      <c r="H55" s="79">
        <f t="shared" si="21"/>
        <v>2318400</v>
      </c>
    </row>
    <row r="56" spans="1:8" ht="30.75" customHeight="1" x14ac:dyDescent="0.2">
      <c r="A56" s="148" t="s">
        <v>53</v>
      </c>
      <c r="B56" s="90" t="s">
        <v>329</v>
      </c>
      <c r="C56" s="230" t="s">
        <v>125</v>
      </c>
      <c r="D56" s="230" t="s">
        <v>120</v>
      </c>
      <c r="E56" s="230" t="s">
        <v>293</v>
      </c>
      <c r="F56" s="210">
        <f t="shared" si="21"/>
        <v>1890600</v>
      </c>
      <c r="G56" s="210">
        <f t="shared" si="21"/>
        <v>2318400</v>
      </c>
      <c r="H56" s="210">
        <f t="shared" si="21"/>
        <v>2318400</v>
      </c>
    </row>
    <row r="57" spans="1:8" ht="30.75" customHeight="1" x14ac:dyDescent="0.2">
      <c r="A57" s="205" t="s">
        <v>54</v>
      </c>
      <c r="B57" s="90" t="s">
        <v>329</v>
      </c>
      <c r="C57" s="230" t="s">
        <v>125</v>
      </c>
      <c r="D57" s="230" t="s">
        <v>119</v>
      </c>
      <c r="E57" s="230" t="s">
        <v>293</v>
      </c>
      <c r="F57" s="210">
        <f t="shared" si="21"/>
        <v>1890600</v>
      </c>
      <c r="G57" s="210">
        <f t="shared" si="21"/>
        <v>2318400</v>
      </c>
      <c r="H57" s="210">
        <f t="shared" si="21"/>
        <v>2318400</v>
      </c>
    </row>
    <row r="58" spans="1:8" ht="30.75" customHeight="1" x14ac:dyDescent="0.2">
      <c r="A58" s="73" t="s">
        <v>39</v>
      </c>
      <c r="B58" s="76" t="s">
        <v>329</v>
      </c>
      <c r="C58" s="91" t="s">
        <v>125</v>
      </c>
      <c r="D58" s="91" t="s">
        <v>119</v>
      </c>
      <c r="E58" s="91" t="s">
        <v>66</v>
      </c>
      <c r="F58" s="78">
        <f>'пр 4'!G151</f>
        <v>1890600</v>
      </c>
      <c r="G58" s="78">
        <f>'пр 4'!H151</f>
        <v>2318400</v>
      </c>
      <c r="H58" s="78">
        <f>'пр 4'!I151</f>
        <v>2318400</v>
      </c>
    </row>
    <row r="59" spans="1:8" ht="45.6" customHeight="1" x14ac:dyDescent="0.2">
      <c r="A59" s="73" t="s">
        <v>344</v>
      </c>
      <c r="B59" s="76" t="s">
        <v>330</v>
      </c>
      <c r="C59" s="91" t="s">
        <v>120</v>
      </c>
      <c r="D59" s="91" t="s">
        <v>120</v>
      </c>
      <c r="E59" s="91" t="s">
        <v>293</v>
      </c>
      <c r="F59" s="78">
        <f t="shared" ref="F59:H61" si="22">F60</f>
        <v>530500</v>
      </c>
      <c r="G59" s="78">
        <f t="shared" si="22"/>
        <v>0</v>
      </c>
      <c r="H59" s="78">
        <f t="shared" si="22"/>
        <v>0</v>
      </c>
    </row>
    <row r="60" spans="1:8" ht="20.25" customHeight="1" x14ac:dyDescent="0.2">
      <c r="A60" s="148" t="s">
        <v>53</v>
      </c>
      <c r="B60" s="90" t="s">
        <v>330</v>
      </c>
      <c r="C60" s="230" t="s">
        <v>125</v>
      </c>
      <c r="D60" s="230" t="s">
        <v>120</v>
      </c>
      <c r="E60" s="230" t="s">
        <v>293</v>
      </c>
      <c r="F60" s="210">
        <f t="shared" si="22"/>
        <v>530500</v>
      </c>
      <c r="G60" s="210">
        <f t="shared" si="22"/>
        <v>0</v>
      </c>
      <c r="H60" s="210">
        <f t="shared" si="22"/>
        <v>0</v>
      </c>
    </row>
    <row r="61" spans="1:8" ht="20.25" customHeight="1" x14ac:dyDescent="0.2">
      <c r="A61" s="205" t="s">
        <v>54</v>
      </c>
      <c r="B61" s="90" t="s">
        <v>330</v>
      </c>
      <c r="C61" s="230" t="s">
        <v>125</v>
      </c>
      <c r="D61" s="230" t="s">
        <v>119</v>
      </c>
      <c r="E61" s="230" t="s">
        <v>293</v>
      </c>
      <c r="F61" s="210">
        <f t="shared" si="22"/>
        <v>530500</v>
      </c>
      <c r="G61" s="210">
        <f t="shared" si="22"/>
        <v>0</v>
      </c>
      <c r="H61" s="210">
        <f t="shared" si="22"/>
        <v>0</v>
      </c>
    </row>
    <row r="62" spans="1:8" ht="20.25" customHeight="1" x14ac:dyDescent="0.2">
      <c r="A62" s="73" t="s">
        <v>39</v>
      </c>
      <c r="B62" s="76" t="s">
        <v>330</v>
      </c>
      <c r="C62" s="91" t="s">
        <v>125</v>
      </c>
      <c r="D62" s="91" t="s">
        <v>119</v>
      </c>
      <c r="E62" s="91" t="s">
        <v>66</v>
      </c>
      <c r="F62" s="78">
        <f>'пр 4'!G153</f>
        <v>530500</v>
      </c>
      <c r="G62" s="78">
        <f>'пр 4'!H153</f>
        <v>0</v>
      </c>
      <c r="H62" s="78">
        <f>'пр 4'!I153</f>
        <v>0</v>
      </c>
    </row>
    <row r="63" spans="1:8" ht="30.75" customHeight="1" x14ac:dyDescent="0.2">
      <c r="A63" s="73" t="s">
        <v>251</v>
      </c>
      <c r="B63" s="76">
        <v>5740500000</v>
      </c>
      <c r="C63" s="91" t="s">
        <v>120</v>
      </c>
      <c r="D63" s="91" t="s">
        <v>120</v>
      </c>
      <c r="E63" s="91" t="s">
        <v>293</v>
      </c>
      <c r="F63" s="78">
        <f>F64+F68+F75+F80+F84+F88+F92+F96+F100</f>
        <v>3144369.19</v>
      </c>
      <c r="G63" s="78">
        <f t="shared" ref="G63:H63" si="23">G64+G68+G75+G80+G84+G88+G92+G96+G100</f>
        <v>2329034</v>
      </c>
      <c r="H63" s="78">
        <f t="shared" si="23"/>
        <v>2373794</v>
      </c>
    </row>
    <row r="64" spans="1:8" ht="23.25" customHeight="1" x14ac:dyDescent="0.2">
      <c r="A64" s="73" t="s">
        <v>59</v>
      </c>
      <c r="B64" s="76">
        <v>5740510010</v>
      </c>
      <c r="C64" s="91" t="s">
        <v>120</v>
      </c>
      <c r="D64" s="91" t="s">
        <v>120</v>
      </c>
      <c r="E64" s="91" t="s">
        <v>293</v>
      </c>
      <c r="F64" s="78">
        <f t="shared" ref="F64:H66" si="24">F65</f>
        <v>742532.27</v>
      </c>
      <c r="G64" s="78">
        <f t="shared" si="24"/>
        <v>624960</v>
      </c>
      <c r="H64" s="78">
        <f t="shared" si="24"/>
        <v>637980</v>
      </c>
    </row>
    <row r="65" spans="1:8" ht="23.25" customHeight="1" x14ac:dyDescent="0.2">
      <c r="A65" s="148" t="s">
        <v>42</v>
      </c>
      <c r="B65" s="90">
        <v>5740510010</v>
      </c>
      <c r="C65" s="230" t="s">
        <v>119</v>
      </c>
      <c r="D65" s="230" t="s">
        <v>120</v>
      </c>
      <c r="E65" s="230" t="s">
        <v>293</v>
      </c>
      <c r="F65" s="210">
        <f t="shared" si="24"/>
        <v>742532.27</v>
      </c>
      <c r="G65" s="210">
        <f t="shared" si="24"/>
        <v>624960</v>
      </c>
      <c r="H65" s="210">
        <f t="shared" si="24"/>
        <v>637980</v>
      </c>
    </row>
    <row r="66" spans="1:8" ht="30.75" customHeight="1" x14ac:dyDescent="0.2">
      <c r="A66" s="205" t="s">
        <v>43</v>
      </c>
      <c r="B66" s="90">
        <v>5740510010</v>
      </c>
      <c r="C66" s="230" t="s">
        <v>119</v>
      </c>
      <c r="D66" s="230" t="s">
        <v>121</v>
      </c>
      <c r="E66" s="230" t="s">
        <v>293</v>
      </c>
      <c r="F66" s="210">
        <f t="shared" si="24"/>
        <v>742532.27</v>
      </c>
      <c r="G66" s="210">
        <f t="shared" si="24"/>
        <v>624960</v>
      </c>
      <c r="H66" s="210">
        <f t="shared" si="24"/>
        <v>637980</v>
      </c>
    </row>
    <row r="67" spans="1:8" ht="30.75" customHeight="1" x14ac:dyDescent="0.2">
      <c r="A67" s="73" t="s">
        <v>60</v>
      </c>
      <c r="B67" s="76">
        <v>5740510010</v>
      </c>
      <c r="C67" s="91" t="s">
        <v>119</v>
      </c>
      <c r="D67" s="91" t="s">
        <v>121</v>
      </c>
      <c r="E67" s="91" t="s">
        <v>61</v>
      </c>
      <c r="F67" s="78">
        <f>'пр 4'!G17</f>
        <v>742532.27</v>
      </c>
      <c r="G67" s="78">
        <f>'пр 4'!H17</f>
        <v>624960</v>
      </c>
      <c r="H67" s="78">
        <f>'пр 4'!I17</f>
        <v>637980</v>
      </c>
    </row>
    <row r="68" spans="1:8" ht="24.75" customHeight="1" x14ac:dyDescent="0.2">
      <c r="A68" s="73" t="s">
        <v>319</v>
      </c>
      <c r="B68" s="76">
        <v>5740510020</v>
      </c>
      <c r="C68" s="91" t="s">
        <v>120</v>
      </c>
      <c r="D68" s="91" t="s">
        <v>120</v>
      </c>
      <c r="E68" s="91" t="s">
        <v>293</v>
      </c>
      <c r="F68" s="78">
        <f t="shared" ref="F68:H69" si="25">F69</f>
        <v>1840035.5</v>
      </c>
      <c r="G68" s="78">
        <f t="shared" si="25"/>
        <v>1131660</v>
      </c>
      <c r="H68" s="78">
        <f t="shared" si="25"/>
        <v>1147200</v>
      </c>
    </row>
    <row r="69" spans="1:8" ht="24.75" customHeight="1" x14ac:dyDescent="0.2">
      <c r="A69" s="148" t="s">
        <v>42</v>
      </c>
      <c r="B69" s="90">
        <v>5740510020</v>
      </c>
      <c r="C69" s="230" t="s">
        <v>119</v>
      </c>
      <c r="D69" s="230" t="s">
        <v>120</v>
      </c>
      <c r="E69" s="230" t="s">
        <v>293</v>
      </c>
      <c r="F69" s="210">
        <f>F70</f>
        <v>1840035.5</v>
      </c>
      <c r="G69" s="210">
        <f t="shared" si="25"/>
        <v>1131660</v>
      </c>
      <c r="H69" s="210">
        <f t="shared" si="25"/>
        <v>1147200</v>
      </c>
    </row>
    <row r="70" spans="1:8" ht="49.5" customHeight="1" x14ac:dyDescent="0.2">
      <c r="A70" s="205" t="s">
        <v>46</v>
      </c>
      <c r="B70" s="90">
        <v>5740510020</v>
      </c>
      <c r="C70" s="230" t="s">
        <v>119</v>
      </c>
      <c r="D70" s="230" t="s">
        <v>123</v>
      </c>
      <c r="E70" s="230" t="s">
        <v>293</v>
      </c>
      <c r="F70" s="210">
        <f>F71+F72+F73+F74</f>
        <v>1840035.5</v>
      </c>
      <c r="G70" s="210">
        <f>G71+G72+G73+G74</f>
        <v>1131660</v>
      </c>
      <c r="H70" s="210">
        <f t="shared" ref="H70" si="26">H71+H72+H73+H74</f>
        <v>1147200</v>
      </c>
    </row>
    <row r="71" spans="1:8" ht="30.75" customHeight="1" x14ac:dyDescent="0.2">
      <c r="A71" s="73" t="s">
        <v>60</v>
      </c>
      <c r="B71" s="76">
        <v>5740510020</v>
      </c>
      <c r="C71" s="91" t="s">
        <v>119</v>
      </c>
      <c r="D71" s="91" t="s">
        <v>123</v>
      </c>
      <c r="E71" s="91" t="s">
        <v>61</v>
      </c>
      <c r="F71" s="78">
        <f>'пр 4'!G25</f>
        <v>1344796.62</v>
      </c>
      <c r="G71" s="78">
        <f>'пр 4'!H25</f>
        <v>1080660</v>
      </c>
      <c r="H71" s="78">
        <f>'пр 4'!I25</f>
        <v>1106700</v>
      </c>
    </row>
    <row r="72" spans="1:8" ht="30.75" customHeight="1" x14ac:dyDescent="0.2">
      <c r="A72" s="73" t="s">
        <v>64</v>
      </c>
      <c r="B72" s="76">
        <v>5740510020</v>
      </c>
      <c r="C72" s="91" t="s">
        <v>119</v>
      </c>
      <c r="D72" s="91" t="s">
        <v>123</v>
      </c>
      <c r="E72" s="91" t="s">
        <v>63</v>
      </c>
      <c r="F72" s="78">
        <f>'пр 4'!G29</f>
        <v>485238.88</v>
      </c>
      <c r="G72" s="78">
        <f>'пр 4'!H29</f>
        <v>51000</v>
      </c>
      <c r="H72" s="78">
        <f>'пр 4'!I29</f>
        <v>40500</v>
      </c>
    </row>
    <row r="73" spans="1:8" ht="25.15" hidden="1" customHeight="1" x14ac:dyDescent="0.2">
      <c r="A73" s="73" t="s">
        <v>39</v>
      </c>
      <c r="B73" s="76">
        <v>5740510020</v>
      </c>
      <c r="C73" s="91" t="s">
        <v>119</v>
      </c>
      <c r="D73" s="91" t="s">
        <v>123</v>
      </c>
      <c r="E73" s="91" t="s">
        <v>66</v>
      </c>
      <c r="F73" s="78">
        <f>'пр 4'!G32</f>
        <v>0</v>
      </c>
      <c r="G73" s="78">
        <f>'пр 4'!H32</f>
        <v>0</v>
      </c>
      <c r="H73" s="78">
        <f>'пр 4'!I32</f>
        <v>0</v>
      </c>
    </row>
    <row r="74" spans="1:8" ht="36" hidden="1" customHeight="1" x14ac:dyDescent="0.2">
      <c r="A74" s="73" t="s">
        <v>84</v>
      </c>
      <c r="B74" s="76">
        <v>5740510020</v>
      </c>
      <c r="C74" s="91" t="s">
        <v>119</v>
      </c>
      <c r="D74" s="91" t="s">
        <v>123</v>
      </c>
      <c r="E74" s="91" t="s">
        <v>309</v>
      </c>
      <c r="F74" s="78">
        <f>'пр 4'!G33</f>
        <v>10000</v>
      </c>
      <c r="G74" s="78">
        <f>'пр 4'!H33</f>
        <v>0</v>
      </c>
      <c r="H74" s="78">
        <f>'пр 4'!I33</f>
        <v>0</v>
      </c>
    </row>
    <row r="75" spans="1:8" ht="30.75" customHeight="1" x14ac:dyDescent="0.2">
      <c r="A75" s="73" t="s">
        <v>281</v>
      </c>
      <c r="B75" s="76">
        <v>5740551180</v>
      </c>
      <c r="C75" s="91" t="s">
        <v>120</v>
      </c>
      <c r="D75" s="91" t="s">
        <v>120</v>
      </c>
      <c r="E75" s="91" t="s">
        <v>293</v>
      </c>
      <c r="F75" s="78">
        <f t="shared" ref="F75:H76" si="27">F76</f>
        <v>154411.85</v>
      </c>
      <c r="G75" s="78">
        <f t="shared" si="27"/>
        <v>170100</v>
      </c>
      <c r="H75" s="78">
        <f t="shared" si="27"/>
        <v>186300</v>
      </c>
    </row>
    <row r="76" spans="1:8" ht="22.5" customHeight="1" x14ac:dyDescent="0.2">
      <c r="A76" s="148" t="s">
        <v>47</v>
      </c>
      <c r="B76" s="90">
        <v>5740551180</v>
      </c>
      <c r="C76" s="230" t="s">
        <v>121</v>
      </c>
      <c r="D76" s="230" t="s">
        <v>120</v>
      </c>
      <c r="E76" s="230" t="s">
        <v>293</v>
      </c>
      <c r="F76" s="210">
        <f t="shared" si="27"/>
        <v>154411.85</v>
      </c>
      <c r="G76" s="210">
        <f t="shared" si="27"/>
        <v>170100</v>
      </c>
      <c r="H76" s="211">
        <f t="shared" si="27"/>
        <v>186300</v>
      </c>
    </row>
    <row r="77" spans="1:8" ht="22.5" customHeight="1" x14ac:dyDescent="0.2">
      <c r="A77" s="205" t="s">
        <v>48</v>
      </c>
      <c r="B77" s="90">
        <v>5740551180</v>
      </c>
      <c r="C77" s="230" t="s">
        <v>121</v>
      </c>
      <c r="D77" s="230" t="s">
        <v>122</v>
      </c>
      <c r="E77" s="230" t="s">
        <v>293</v>
      </c>
      <c r="F77" s="210">
        <f>F78+F79</f>
        <v>154411.85</v>
      </c>
      <c r="G77" s="210">
        <f>G78+G79</f>
        <v>170100</v>
      </c>
      <c r="H77" s="211">
        <f>H78+H79</f>
        <v>186300</v>
      </c>
    </row>
    <row r="78" spans="1:8" ht="30.75" customHeight="1" x14ac:dyDescent="0.2">
      <c r="A78" s="73" t="s">
        <v>60</v>
      </c>
      <c r="B78" s="76">
        <v>5740551180</v>
      </c>
      <c r="C78" s="91" t="s">
        <v>121</v>
      </c>
      <c r="D78" s="91" t="s">
        <v>122</v>
      </c>
      <c r="E78" s="91" t="s">
        <v>61</v>
      </c>
      <c r="F78" s="78">
        <f>'пр 4'!G72</f>
        <v>154411.85</v>
      </c>
      <c r="G78" s="78">
        <f>'пр 4'!H72</f>
        <v>169100</v>
      </c>
      <c r="H78" s="78">
        <f>'пр 4'!I72</f>
        <v>185300</v>
      </c>
    </row>
    <row r="79" spans="1:8" ht="30.75" customHeight="1" x14ac:dyDescent="0.2">
      <c r="A79" s="234" t="s">
        <v>64</v>
      </c>
      <c r="B79" s="235">
        <v>5740551180</v>
      </c>
      <c r="C79" s="236" t="s">
        <v>121</v>
      </c>
      <c r="D79" s="236" t="s">
        <v>122</v>
      </c>
      <c r="E79" s="236" t="s">
        <v>63</v>
      </c>
      <c r="F79" s="237">
        <f>'пр 4'!G75</f>
        <v>0</v>
      </c>
      <c r="G79" s="237">
        <f>'пр 4'!H75</f>
        <v>1000</v>
      </c>
      <c r="H79" s="237">
        <f>'пр 4'!I75</f>
        <v>1000</v>
      </c>
    </row>
    <row r="80" spans="1:8" ht="23.25" customHeight="1" x14ac:dyDescent="0.2">
      <c r="A80" s="208" t="s">
        <v>106</v>
      </c>
      <c r="B80" s="76">
        <v>5740595100</v>
      </c>
      <c r="C80" s="91" t="s">
        <v>120</v>
      </c>
      <c r="D80" s="91" t="s">
        <v>120</v>
      </c>
      <c r="E80" s="91" t="s">
        <v>293</v>
      </c>
      <c r="F80" s="78">
        <f t="shared" ref="F80:H82" si="28">F81</f>
        <v>3512</v>
      </c>
      <c r="G80" s="78">
        <f t="shared" si="28"/>
        <v>0</v>
      </c>
      <c r="H80" s="78">
        <f t="shared" si="28"/>
        <v>0</v>
      </c>
    </row>
    <row r="81" spans="1:8" ht="23.25" customHeight="1" x14ac:dyDescent="0.2">
      <c r="A81" s="148" t="s">
        <v>42</v>
      </c>
      <c r="B81" s="90">
        <v>5740595100</v>
      </c>
      <c r="C81" s="230" t="s">
        <v>119</v>
      </c>
      <c r="D81" s="230" t="s">
        <v>120</v>
      </c>
      <c r="E81" s="230" t="s">
        <v>293</v>
      </c>
      <c r="F81" s="210">
        <f t="shared" si="28"/>
        <v>3512</v>
      </c>
      <c r="G81" s="210">
        <f t="shared" si="28"/>
        <v>0</v>
      </c>
      <c r="H81" s="211">
        <f t="shared" si="28"/>
        <v>0</v>
      </c>
    </row>
    <row r="82" spans="1:8" ht="23.25" customHeight="1" x14ac:dyDescent="0.2">
      <c r="A82" s="209" t="s">
        <v>105</v>
      </c>
      <c r="B82" s="90">
        <v>5740595100</v>
      </c>
      <c r="C82" s="230" t="s">
        <v>119</v>
      </c>
      <c r="D82" s="230" t="s">
        <v>127</v>
      </c>
      <c r="E82" s="230" t="s">
        <v>293</v>
      </c>
      <c r="F82" s="210">
        <f>F83</f>
        <v>3512</v>
      </c>
      <c r="G82" s="210">
        <f t="shared" si="28"/>
        <v>0</v>
      </c>
      <c r="H82" s="210">
        <f t="shared" si="28"/>
        <v>0</v>
      </c>
    </row>
    <row r="83" spans="1:8" ht="23.25" customHeight="1" x14ac:dyDescent="0.2">
      <c r="A83" s="208" t="s">
        <v>84</v>
      </c>
      <c r="B83" s="76">
        <v>5740595100</v>
      </c>
      <c r="C83" s="91" t="s">
        <v>119</v>
      </c>
      <c r="D83" s="91" t="s">
        <v>127</v>
      </c>
      <c r="E83" s="91" t="s">
        <v>309</v>
      </c>
      <c r="F83" s="78">
        <f>'пр 4'!G64</f>
        <v>3512</v>
      </c>
      <c r="G83" s="78">
        <f>'пр 4'!H64</f>
        <v>0</v>
      </c>
      <c r="H83" s="78">
        <f>'пр 4'!I64</f>
        <v>0</v>
      </c>
    </row>
    <row r="84" spans="1:8" ht="64.150000000000006" customHeight="1" x14ac:dyDescent="0.2">
      <c r="A84" s="73" t="s">
        <v>338</v>
      </c>
      <c r="B84" s="76" t="s">
        <v>333</v>
      </c>
      <c r="C84" s="91" t="s">
        <v>120</v>
      </c>
      <c r="D84" s="91" t="s">
        <v>120</v>
      </c>
      <c r="E84" s="91" t="s">
        <v>293</v>
      </c>
      <c r="F84" s="78">
        <f>F85</f>
        <v>38800</v>
      </c>
      <c r="G84" s="78">
        <f t="shared" ref="G84:H86" si="29">G85</f>
        <v>38800</v>
      </c>
      <c r="H84" s="78">
        <f t="shared" si="29"/>
        <v>38800</v>
      </c>
    </row>
    <row r="85" spans="1:8" ht="22.5" customHeight="1" x14ac:dyDescent="0.2">
      <c r="A85" s="148" t="s">
        <v>42</v>
      </c>
      <c r="B85" s="90" t="s">
        <v>333</v>
      </c>
      <c r="C85" s="230" t="s">
        <v>119</v>
      </c>
      <c r="D85" s="230" t="s">
        <v>120</v>
      </c>
      <c r="E85" s="230" t="s">
        <v>293</v>
      </c>
      <c r="F85" s="210">
        <f>F86</f>
        <v>38800</v>
      </c>
      <c r="G85" s="210">
        <f t="shared" si="29"/>
        <v>38800</v>
      </c>
      <c r="H85" s="210">
        <f t="shared" si="29"/>
        <v>38800</v>
      </c>
    </row>
    <row r="86" spans="1:8" ht="45.6" customHeight="1" x14ac:dyDescent="0.2">
      <c r="A86" s="205" t="s">
        <v>46</v>
      </c>
      <c r="B86" s="90" t="s">
        <v>333</v>
      </c>
      <c r="C86" s="230" t="s">
        <v>119</v>
      </c>
      <c r="D86" s="230" t="s">
        <v>123</v>
      </c>
      <c r="E86" s="230" t="s">
        <v>293</v>
      </c>
      <c r="F86" s="210">
        <f>F87</f>
        <v>38800</v>
      </c>
      <c r="G86" s="210">
        <f t="shared" si="29"/>
        <v>38800</v>
      </c>
      <c r="H86" s="210">
        <f t="shared" si="29"/>
        <v>38800</v>
      </c>
    </row>
    <row r="87" spans="1:8" ht="22.5" customHeight="1" x14ac:dyDescent="0.2">
      <c r="A87" s="73" t="s">
        <v>39</v>
      </c>
      <c r="B87" s="76" t="s">
        <v>333</v>
      </c>
      <c r="C87" s="91" t="s">
        <v>119</v>
      </c>
      <c r="D87" s="91" t="s">
        <v>123</v>
      </c>
      <c r="E87" s="91" t="s">
        <v>66</v>
      </c>
      <c r="F87" s="78">
        <f>'пр 4'!G36</f>
        <v>38800</v>
      </c>
      <c r="G87" s="78">
        <f>'пр 4'!H36</f>
        <v>38800</v>
      </c>
      <c r="H87" s="78">
        <f>'пр 4'!I36</f>
        <v>38800</v>
      </c>
    </row>
    <row r="88" spans="1:8" ht="61.9" customHeight="1" x14ac:dyDescent="0.2">
      <c r="A88" s="73" t="s">
        <v>339</v>
      </c>
      <c r="B88" s="76" t="s">
        <v>335</v>
      </c>
      <c r="C88" s="91" t="s">
        <v>120</v>
      </c>
      <c r="D88" s="91" t="s">
        <v>120</v>
      </c>
      <c r="E88" s="91" t="s">
        <v>293</v>
      </c>
      <c r="F88" s="78">
        <f>F89</f>
        <v>1563.57</v>
      </c>
      <c r="G88" s="78">
        <f t="shared" ref="G88:H90" si="30">G89</f>
        <v>0</v>
      </c>
      <c r="H88" s="78">
        <f t="shared" si="30"/>
        <v>0</v>
      </c>
    </row>
    <row r="89" spans="1:8" ht="22.5" customHeight="1" x14ac:dyDescent="0.2">
      <c r="A89" s="148" t="s">
        <v>42</v>
      </c>
      <c r="B89" s="90" t="s">
        <v>335</v>
      </c>
      <c r="C89" s="230" t="s">
        <v>119</v>
      </c>
      <c r="D89" s="230" t="s">
        <v>120</v>
      </c>
      <c r="E89" s="230" t="s">
        <v>293</v>
      </c>
      <c r="F89" s="210">
        <f>F90</f>
        <v>1563.57</v>
      </c>
      <c r="G89" s="210">
        <f t="shared" si="30"/>
        <v>0</v>
      </c>
      <c r="H89" s="210">
        <f t="shared" si="30"/>
        <v>0</v>
      </c>
    </row>
    <row r="90" spans="1:8" ht="47.45" customHeight="1" x14ac:dyDescent="0.2">
      <c r="A90" s="205" t="s">
        <v>46</v>
      </c>
      <c r="B90" s="90" t="s">
        <v>335</v>
      </c>
      <c r="C90" s="230" t="s">
        <v>119</v>
      </c>
      <c r="D90" s="230" t="s">
        <v>123</v>
      </c>
      <c r="E90" s="230" t="s">
        <v>293</v>
      </c>
      <c r="F90" s="210">
        <f>F91</f>
        <v>1563.57</v>
      </c>
      <c r="G90" s="210">
        <f t="shared" si="30"/>
        <v>0</v>
      </c>
      <c r="H90" s="210">
        <f t="shared" si="30"/>
        <v>0</v>
      </c>
    </row>
    <row r="91" spans="1:8" ht="22.5" customHeight="1" x14ac:dyDescent="0.2">
      <c r="A91" s="73" t="s">
        <v>39</v>
      </c>
      <c r="B91" s="76" t="s">
        <v>335</v>
      </c>
      <c r="C91" s="91" t="s">
        <v>119</v>
      </c>
      <c r="D91" s="91" t="s">
        <v>123</v>
      </c>
      <c r="E91" s="91" t="s">
        <v>66</v>
      </c>
      <c r="F91" s="78">
        <f>'пр 4'!G38</f>
        <v>1563.57</v>
      </c>
      <c r="G91" s="78">
        <f>'пр 4'!H38</f>
        <v>0</v>
      </c>
      <c r="H91" s="78">
        <f>'пр 4'!I38</f>
        <v>0</v>
      </c>
    </row>
    <row r="92" spans="1:8" ht="61.15" customHeight="1" x14ac:dyDescent="0.2">
      <c r="A92" s="73" t="s">
        <v>342</v>
      </c>
      <c r="B92" s="76" t="s">
        <v>331</v>
      </c>
      <c r="C92" s="91" t="s">
        <v>120</v>
      </c>
      <c r="D92" s="91" t="s">
        <v>120</v>
      </c>
      <c r="E92" s="91" t="s">
        <v>293</v>
      </c>
      <c r="F92" s="78">
        <f t="shared" ref="F92:H94" si="31">F93</f>
        <v>31638</v>
      </c>
      <c r="G92" s="78">
        <f t="shared" si="31"/>
        <v>31638</v>
      </c>
      <c r="H92" s="78">
        <f t="shared" si="31"/>
        <v>31638</v>
      </c>
    </row>
    <row r="93" spans="1:8" ht="20.25" customHeight="1" x14ac:dyDescent="0.2">
      <c r="A93" s="148" t="s">
        <v>42</v>
      </c>
      <c r="B93" s="90" t="s">
        <v>331</v>
      </c>
      <c r="C93" s="230" t="s">
        <v>119</v>
      </c>
      <c r="D93" s="230" t="s">
        <v>120</v>
      </c>
      <c r="E93" s="230" t="s">
        <v>293</v>
      </c>
      <c r="F93" s="210">
        <f t="shared" si="31"/>
        <v>31638</v>
      </c>
      <c r="G93" s="210">
        <f t="shared" si="31"/>
        <v>31638</v>
      </c>
      <c r="H93" s="211">
        <f t="shared" si="31"/>
        <v>31638</v>
      </c>
    </row>
    <row r="94" spans="1:8" ht="30.75" customHeight="1" x14ac:dyDescent="0.2">
      <c r="A94" s="205" t="s">
        <v>92</v>
      </c>
      <c r="B94" s="90" t="s">
        <v>331</v>
      </c>
      <c r="C94" s="230" t="s">
        <v>119</v>
      </c>
      <c r="D94" s="230" t="s">
        <v>126</v>
      </c>
      <c r="E94" s="230" t="s">
        <v>293</v>
      </c>
      <c r="F94" s="210">
        <f t="shared" si="31"/>
        <v>31638</v>
      </c>
      <c r="G94" s="210">
        <f t="shared" si="31"/>
        <v>31638</v>
      </c>
      <c r="H94" s="211">
        <f t="shared" si="31"/>
        <v>31638</v>
      </c>
    </row>
    <row r="95" spans="1:8" ht="22.5" customHeight="1" x14ac:dyDescent="0.2">
      <c r="A95" s="73" t="s">
        <v>39</v>
      </c>
      <c r="B95" s="76" t="s">
        <v>331</v>
      </c>
      <c r="C95" s="91" t="s">
        <v>119</v>
      </c>
      <c r="D95" s="91" t="s">
        <v>126</v>
      </c>
      <c r="E95" s="91" t="s">
        <v>66</v>
      </c>
      <c r="F95" s="78">
        <f>'пр 4'!G58</f>
        <v>31638</v>
      </c>
      <c r="G95" s="78">
        <f>'пр 4'!H58</f>
        <v>31638</v>
      </c>
      <c r="H95" s="78">
        <f>'пр 4'!I58</f>
        <v>31638</v>
      </c>
    </row>
    <row r="96" spans="1:8" ht="76.150000000000006" customHeight="1" x14ac:dyDescent="0.2">
      <c r="A96" s="73" t="s">
        <v>340</v>
      </c>
      <c r="B96" s="76" t="s">
        <v>334</v>
      </c>
      <c r="C96" s="91" t="s">
        <v>120</v>
      </c>
      <c r="D96" s="91" t="s">
        <v>120</v>
      </c>
      <c r="E96" s="91" t="s">
        <v>293</v>
      </c>
      <c r="F96" s="78">
        <f>F97</f>
        <v>29400</v>
      </c>
      <c r="G96" s="78">
        <f t="shared" ref="G96:H96" si="32">G97</f>
        <v>29400</v>
      </c>
      <c r="H96" s="78">
        <f t="shared" si="32"/>
        <v>29400</v>
      </c>
    </row>
    <row r="97" spans="1:8" ht="22.5" customHeight="1" x14ac:dyDescent="0.2">
      <c r="A97" s="148" t="s">
        <v>42</v>
      </c>
      <c r="B97" s="90" t="s">
        <v>334</v>
      </c>
      <c r="C97" s="230" t="s">
        <v>119</v>
      </c>
      <c r="D97" s="230" t="s">
        <v>120</v>
      </c>
      <c r="E97" s="230" t="s">
        <v>293</v>
      </c>
      <c r="F97" s="210">
        <f>F98</f>
        <v>29400</v>
      </c>
      <c r="G97" s="210">
        <f t="shared" ref="G97:H97" si="33">G98</f>
        <v>29400</v>
      </c>
      <c r="H97" s="210">
        <f t="shared" si="33"/>
        <v>29400</v>
      </c>
    </row>
    <row r="98" spans="1:8" ht="48.6" customHeight="1" x14ac:dyDescent="0.2">
      <c r="A98" s="205" t="s">
        <v>46</v>
      </c>
      <c r="B98" s="90" t="s">
        <v>334</v>
      </c>
      <c r="C98" s="230" t="s">
        <v>119</v>
      </c>
      <c r="D98" s="230" t="s">
        <v>123</v>
      </c>
      <c r="E98" s="230" t="s">
        <v>293</v>
      </c>
      <c r="F98" s="210">
        <f>F99</f>
        <v>29400</v>
      </c>
      <c r="G98" s="210">
        <f t="shared" ref="G98:H98" si="34">G99</f>
        <v>29400</v>
      </c>
      <c r="H98" s="210">
        <f t="shared" si="34"/>
        <v>29400</v>
      </c>
    </row>
    <row r="99" spans="1:8" ht="22.5" customHeight="1" x14ac:dyDescent="0.2">
      <c r="A99" s="73" t="s">
        <v>39</v>
      </c>
      <c r="B99" s="76" t="s">
        <v>334</v>
      </c>
      <c r="C99" s="91" t="s">
        <v>119</v>
      </c>
      <c r="D99" s="91" t="s">
        <v>123</v>
      </c>
      <c r="E99" s="91" t="s">
        <v>66</v>
      </c>
      <c r="F99" s="78">
        <f>'пр 4'!G40</f>
        <v>29400</v>
      </c>
      <c r="G99" s="78">
        <f>'пр 4'!H40</f>
        <v>29400</v>
      </c>
      <c r="H99" s="78">
        <f>'пр 4'!I40</f>
        <v>29400</v>
      </c>
    </row>
    <row r="100" spans="1:8" ht="78.599999999999994" customHeight="1" x14ac:dyDescent="0.2">
      <c r="A100" s="73" t="s">
        <v>341</v>
      </c>
      <c r="B100" s="76" t="s">
        <v>332</v>
      </c>
      <c r="C100" s="91" t="s">
        <v>120</v>
      </c>
      <c r="D100" s="91" t="s">
        <v>120</v>
      </c>
      <c r="E100" s="91" t="s">
        <v>293</v>
      </c>
      <c r="F100" s="78">
        <f t="shared" ref="F100:H102" si="35">F101</f>
        <v>302476</v>
      </c>
      <c r="G100" s="78">
        <f t="shared" si="35"/>
        <v>302476</v>
      </c>
      <c r="H100" s="78">
        <f t="shared" si="35"/>
        <v>302476</v>
      </c>
    </row>
    <row r="101" spans="1:8" ht="22.5" customHeight="1" x14ac:dyDescent="0.2">
      <c r="A101" s="148" t="s">
        <v>42</v>
      </c>
      <c r="B101" s="90" t="s">
        <v>332</v>
      </c>
      <c r="C101" s="230" t="s">
        <v>119</v>
      </c>
      <c r="D101" s="230" t="s">
        <v>120</v>
      </c>
      <c r="E101" s="230" t="s">
        <v>293</v>
      </c>
      <c r="F101" s="210">
        <f t="shared" si="35"/>
        <v>302476</v>
      </c>
      <c r="G101" s="210">
        <f t="shared" si="35"/>
        <v>302476</v>
      </c>
      <c r="H101" s="211">
        <f t="shared" si="35"/>
        <v>302476</v>
      </c>
    </row>
    <row r="102" spans="1:8" ht="48" customHeight="1" x14ac:dyDescent="0.2">
      <c r="A102" s="205" t="s">
        <v>46</v>
      </c>
      <c r="B102" s="90" t="s">
        <v>332</v>
      </c>
      <c r="C102" s="230" t="s">
        <v>119</v>
      </c>
      <c r="D102" s="230" t="s">
        <v>123</v>
      </c>
      <c r="E102" s="230" t="s">
        <v>293</v>
      </c>
      <c r="F102" s="210">
        <f t="shared" si="35"/>
        <v>302476</v>
      </c>
      <c r="G102" s="210">
        <f t="shared" si="35"/>
        <v>302476</v>
      </c>
      <c r="H102" s="211">
        <f t="shared" si="35"/>
        <v>302476</v>
      </c>
    </row>
    <row r="103" spans="1:8" ht="19.149999999999999" customHeight="1" x14ac:dyDescent="0.2">
      <c r="A103" s="73" t="s">
        <v>39</v>
      </c>
      <c r="B103" s="76" t="s">
        <v>332</v>
      </c>
      <c r="C103" s="91" t="s">
        <v>119</v>
      </c>
      <c r="D103" s="91" t="s">
        <v>123</v>
      </c>
      <c r="E103" s="91" t="s">
        <v>66</v>
      </c>
      <c r="F103" s="51">
        <f>'пр 4'!G42</f>
        <v>302476</v>
      </c>
      <c r="G103" s="51">
        <f>'пр 4'!H42</f>
        <v>302476</v>
      </c>
      <c r="H103" s="51">
        <f>'пр 4'!I42</f>
        <v>302476</v>
      </c>
    </row>
    <row r="104" spans="1:8" ht="31.9" hidden="1" customHeight="1" thickBot="1" x14ac:dyDescent="0.25">
      <c r="A104" s="238" t="s">
        <v>325</v>
      </c>
      <c r="B104" s="239">
        <v>5740600000</v>
      </c>
      <c r="C104" s="240" t="s">
        <v>120</v>
      </c>
      <c r="D104" s="240" t="s">
        <v>120</v>
      </c>
      <c r="E104" s="240" t="s">
        <v>293</v>
      </c>
      <c r="F104" s="241">
        <f>F105</f>
        <v>0</v>
      </c>
      <c r="G104" s="241">
        <f>G105</f>
        <v>0</v>
      </c>
      <c r="H104" s="242">
        <f>H105</f>
        <v>0</v>
      </c>
    </row>
    <row r="105" spans="1:8" ht="28.15" hidden="1" customHeight="1" x14ac:dyDescent="0.2">
      <c r="A105" s="243" t="s">
        <v>305</v>
      </c>
      <c r="B105" s="259">
        <v>5740695580</v>
      </c>
      <c r="C105" s="244" t="s">
        <v>120</v>
      </c>
      <c r="D105" s="244" t="s">
        <v>120</v>
      </c>
      <c r="E105" s="244" t="s">
        <v>293</v>
      </c>
      <c r="F105" s="245">
        <f t="shared" ref="F105:H107" si="36">F106</f>
        <v>0</v>
      </c>
      <c r="G105" s="245">
        <f t="shared" si="36"/>
        <v>0</v>
      </c>
      <c r="H105" s="246">
        <f t="shared" si="36"/>
        <v>0</v>
      </c>
    </row>
    <row r="106" spans="1:8" ht="31.9" hidden="1" customHeight="1" x14ac:dyDescent="0.2">
      <c r="A106" s="148" t="s">
        <v>85</v>
      </c>
      <c r="B106" s="90">
        <v>5740695580</v>
      </c>
      <c r="C106" s="230" t="s">
        <v>124</v>
      </c>
      <c r="D106" s="230" t="s">
        <v>120</v>
      </c>
      <c r="E106" s="230" t="s">
        <v>293</v>
      </c>
      <c r="F106" s="210">
        <f t="shared" si="36"/>
        <v>0</v>
      </c>
      <c r="G106" s="210">
        <f t="shared" si="36"/>
        <v>0</v>
      </c>
      <c r="H106" s="211">
        <f t="shared" si="36"/>
        <v>0</v>
      </c>
    </row>
    <row r="107" spans="1:8" ht="37.15" hidden="1" customHeight="1" x14ac:dyDescent="0.2">
      <c r="A107" s="82" t="s">
        <v>304</v>
      </c>
      <c r="B107" s="90">
        <v>5740695580</v>
      </c>
      <c r="C107" s="230" t="s">
        <v>124</v>
      </c>
      <c r="D107" s="230" t="s">
        <v>121</v>
      </c>
      <c r="E107" s="230" t="s">
        <v>293</v>
      </c>
      <c r="F107" s="210">
        <f t="shared" si="36"/>
        <v>0</v>
      </c>
      <c r="G107" s="210">
        <f t="shared" si="36"/>
        <v>0</v>
      </c>
      <c r="H107" s="211">
        <f t="shared" si="36"/>
        <v>0</v>
      </c>
    </row>
    <row r="108" spans="1:8" ht="36" hidden="1" customHeight="1" x14ac:dyDescent="0.2">
      <c r="A108" s="234" t="s">
        <v>64</v>
      </c>
      <c r="B108" s="76">
        <v>5740695580</v>
      </c>
      <c r="C108" s="91" t="s">
        <v>124</v>
      </c>
      <c r="D108" s="91" t="s">
        <v>121</v>
      </c>
      <c r="E108" s="91">
        <v>240</v>
      </c>
      <c r="F108" s="78">
        <f>'пр 4'!G118</f>
        <v>0</v>
      </c>
      <c r="G108" s="78">
        <f>'пр 4'!H118</f>
        <v>0</v>
      </c>
      <c r="H108" s="78">
        <f>'пр 4'!I118</f>
        <v>0</v>
      </c>
    </row>
    <row r="109" spans="1:8" ht="21.6" customHeight="1" x14ac:dyDescent="0.2">
      <c r="A109" s="73" t="s">
        <v>280</v>
      </c>
      <c r="B109" s="76">
        <v>5750000000</v>
      </c>
      <c r="C109" s="91" t="s">
        <v>120</v>
      </c>
      <c r="D109" s="91" t="s">
        <v>120</v>
      </c>
      <c r="E109" s="91" t="s">
        <v>293</v>
      </c>
      <c r="F109" s="78">
        <f>F110</f>
        <v>617546</v>
      </c>
      <c r="G109" s="78">
        <f>G110</f>
        <v>0</v>
      </c>
      <c r="H109" s="79">
        <f>H110</f>
        <v>0</v>
      </c>
    </row>
    <row r="110" spans="1:8" ht="46.9" customHeight="1" x14ac:dyDescent="0.2">
      <c r="A110" s="73" t="s">
        <v>279</v>
      </c>
      <c r="B110" s="76" t="s">
        <v>278</v>
      </c>
      <c r="C110" s="91" t="s">
        <v>120</v>
      </c>
      <c r="D110" s="91" t="s">
        <v>120</v>
      </c>
      <c r="E110" s="91" t="s">
        <v>293</v>
      </c>
      <c r="F110" s="78">
        <f>F111+F115</f>
        <v>617546</v>
      </c>
      <c r="G110" s="78">
        <f>G111+G115</f>
        <v>0</v>
      </c>
      <c r="H110" s="79">
        <f>H111+H115</f>
        <v>0</v>
      </c>
    </row>
    <row r="111" spans="1:8" ht="32.450000000000003" customHeight="1" x14ac:dyDescent="0.2">
      <c r="A111" s="73" t="s">
        <v>362</v>
      </c>
      <c r="B111" s="76" t="s">
        <v>361</v>
      </c>
      <c r="C111" s="91" t="s">
        <v>120</v>
      </c>
      <c r="D111" s="91" t="s">
        <v>120</v>
      </c>
      <c r="E111" s="91" t="s">
        <v>293</v>
      </c>
      <c r="F111" s="78">
        <f t="shared" ref="F111:H113" si="37">F112</f>
        <v>452222</v>
      </c>
      <c r="G111" s="78">
        <f t="shared" si="37"/>
        <v>0</v>
      </c>
      <c r="H111" s="79">
        <f t="shared" si="37"/>
        <v>0</v>
      </c>
    </row>
    <row r="112" spans="1:8" ht="23.45" customHeight="1" x14ac:dyDescent="0.2">
      <c r="A112" s="148" t="s">
        <v>85</v>
      </c>
      <c r="B112" s="90" t="s">
        <v>361</v>
      </c>
      <c r="C112" s="230" t="s">
        <v>124</v>
      </c>
      <c r="D112" s="230" t="s">
        <v>120</v>
      </c>
      <c r="E112" s="230" t="s">
        <v>293</v>
      </c>
      <c r="F112" s="210">
        <f t="shared" si="37"/>
        <v>452222</v>
      </c>
      <c r="G112" s="210">
        <f t="shared" si="37"/>
        <v>0</v>
      </c>
      <c r="H112" s="211">
        <f t="shared" si="37"/>
        <v>0</v>
      </c>
    </row>
    <row r="113" spans="1:8" ht="24" customHeight="1" x14ac:dyDescent="0.2">
      <c r="A113" s="205" t="s">
        <v>83</v>
      </c>
      <c r="B113" s="90" t="s">
        <v>361</v>
      </c>
      <c r="C113" s="230" t="s">
        <v>124</v>
      </c>
      <c r="D113" s="230" t="s">
        <v>122</v>
      </c>
      <c r="E113" s="230" t="s">
        <v>293</v>
      </c>
      <c r="F113" s="210">
        <f t="shared" si="37"/>
        <v>452222</v>
      </c>
      <c r="G113" s="210">
        <f t="shared" si="37"/>
        <v>0</v>
      </c>
      <c r="H113" s="211">
        <f t="shared" si="37"/>
        <v>0</v>
      </c>
    </row>
    <row r="114" spans="1:8" ht="34.9" customHeight="1" x14ac:dyDescent="0.2">
      <c r="A114" s="234" t="s">
        <v>64</v>
      </c>
      <c r="B114" s="76" t="s">
        <v>361</v>
      </c>
      <c r="C114" s="91" t="s">
        <v>124</v>
      </c>
      <c r="D114" s="91" t="s">
        <v>122</v>
      </c>
      <c r="E114" s="91" t="s">
        <v>63</v>
      </c>
      <c r="F114" s="78">
        <f>'пр 4'!G133</f>
        <v>452222</v>
      </c>
      <c r="G114" s="78">
        <f>'пр 4'!H133</f>
        <v>0</v>
      </c>
      <c r="H114" s="78">
        <f>'пр 4'!I133</f>
        <v>0</v>
      </c>
    </row>
    <row r="115" spans="1:8" ht="46.9" customHeight="1" x14ac:dyDescent="0.2">
      <c r="A115" s="73" t="s">
        <v>364</v>
      </c>
      <c r="B115" s="76" t="s">
        <v>363</v>
      </c>
      <c r="C115" s="91" t="s">
        <v>120</v>
      </c>
      <c r="D115" s="91" t="s">
        <v>120</v>
      </c>
      <c r="E115" s="91" t="s">
        <v>293</v>
      </c>
      <c r="F115" s="78">
        <f t="shared" ref="F115:H117" si="38">F116</f>
        <v>165324</v>
      </c>
      <c r="G115" s="78">
        <f t="shared" si="38"/>
        <v>0</v>
      </c>
      <c r="H115" s="79">
        <f t="shared" si="38"/>
        <v>0</v>
      </c>
    </row>
    <row r="116" spans="1:8" ht="20.45" customHeight="1" x14ac:dyDescent="0.2">
      <c r="A116" s="148" t="s">
        <v>85</v>
      </c>
      <c r="B116" s="90" t="s">
        <v>363</v>
      </c>
      <c r="C116" s="230" t="s">
        <v>124</v>
      </c>
      <c r="D116" s="230" t="s">
        <v>120</v>
      </c>
      <c r="E116" s="230" t="s">
        <v>293</v>
      </c>
      <c r="F116" s="210">
        <f t="shared" si="38"/>
        <v>165324</v>
      </c>
      <c r="G116" s="210">
        <f t="shared" si="38"/>
        <v>0</v>
      </c>
      <c r="H116" s="211">
        <f t="shared" si="38"/>
        <v>0</v>
      </c>
    </row>
    <row r="117" spans="1:8" ht="22.9" customHeight="1" x14ac:dyDescent="0.2">
      <c r="A117" s="205" t="s">
        <v>83</v>
      </c>
      <c r="B117" s="90" t="s">
        <v>363</v>
      </c>
      <c r="C117" s="230" t="s">
        <v>124</v>
      </c>
      <c r="D117" s="230" t="s">
        <v>122</v>
      </c>
      <c r="E117" s="230" t="s">
        <v>293</v>
      </c>
      <c r="F117" s="210">
        <f t="shared" si="38"/>
        <v>165324</v>
      </c>
      <c r="G117" s="210">
        <f t="shared" si="38"/>
        <v>0</v>
      </c>
      <c r="H117" s="211">
        <f t="shared" si="38"/>
        <v>0</v>
      </c>
    </row>
    <row r="118" spans="1:8" ht="35.450000000000003" customHeight="1" thickBot="1" x14ac:dyDescent="0.25">
      <c r="A118" s="234" t="s">
        <v>64</v>
      </c>
      <c r="B118" s="247" t="s">
        <v>363</v>
      </c>
      <c r="C118" s="248" t="s">
        <v>124</v>
      </c>
      <c r="D118" s="248" t="s">
        <v>122</v>
      </c>
      <c r="E118" s="248" t="s">
        <v>63</v>
      </c>
      <c r="F118" s="249">
        <f>'пр 4'!G136</f>
        <v>165324</v>
      </c>
      <c r="G118" s="249">
        <f>'пр 4'!H136</f>
        <v>0</v>
      </c>
      <c r="H118" s="249">
        <f>'пр 4'!I136</f>
        <v>0</v>
      </c>
    </row>
    <row r="119" spans="1:8" ht="29.25" thickBot="1" x14ac:dyDescent="0.25">
      <c r="A119" s="296" t="s">
        <v>374</v>
      </c>
      <c r="B119" s="90">
        <v>7700000000</v>
      </c>
      <c r="C119" s="297" t="s">
        <v>120</v>
      </c>
      <c r="D119" s="297" t="s">
        <v>120</v>
      </c>
      <c r="E119" s="265">
        <v>0</v>
      </c>
      <c r="F119" s="277">
        <f>F120</f>
        <v>8422.3100000000013</v>
      </c>
      <c r="G119" s="277">
        <f t="shared" ref="G119:H119" si="39">G120</f>
        <v>0</v>
      </c>
      <c r="H119" s="277">
        <f t="shared" si="39"/>
        <v>0</v>
      </c>
    </row>
    <row r="120" spans="1:8" ht="15" thickBot="1" x14ac:dyDescent="0.25">
      <c r="A120" s="296" t="s">
        <v>375</v>
      </c>
      <c r="B120" s="90">
        <v>7730000000</v>
      </c>
      <c r="C120" s="297" t="s">
        <v>120</v>
      </c>
      <c r="D120" s="297" t="s">
        <v>120</v>
      </c>
      <c r="E120" s="265">
        <v>0</v>
      </c>
      <c r="F120" s="277">
        <f>F121</f>
        <v>8422.3100000000013</v>
      </c>
      <c r="G120" s="277">
        <f t="shared" ref="G120:H120" si="40">G121</f>
        <v>0</v>
      </c>
      <c r="H120" s="277">
        <f t="shared" si="40"/>
        <v>0</v>
      </c>
    </row>
    <row r="121" spans="1:8" ht="15.75" thickBot="1" x14ac:dyDescent="0.25">
      <c r="A121" s="73" t="s">
        <v>376</v>
      </c>
      <c r="B121" s="76">
        <v>7730099920</v>
      </c>
      <c r="C121" s="236" t="s">
        <v>120</v>
      </c>
      <c r="D121" s="236" t="s">
        <v>120</v>
      </c>
      <c r="E121" s="77">
        <v>0</v>
      </c>
      <c r="F121" s="249">
        <f>F122+F125+F129</f>
        <v>8422.3100000000013</v>
      </c>
      <c r="G121" s="249">
        <f t="shared" ref="G121:H121" si="41">G122+G125+G129</f>
        <v>0</v>
      </c>
      <c r="H121" s="249">
        <f t="shared" si="41"/>
        <v>0</v>
      </c>
    </row>
    <row r="122" spans="1:8" ht="15.75" thickBot="1" x14ac:dyDescent="0.25">
      <c r="A122" s="148" t="s">
        <v>42</v>
      </c>
      <c r="B122" s="76">
        <v>7730099920</v>
      </c>
      <c r="C122" s="236" t="s">
        <v>119</v>
      </c>
      <c r="D122" s="236" t="s">
        <v>120</v>
      </c>
      <c r="E122" s="77">
        <v>0</v>
      </c>
      <c r="F122" s="249">
        <f>F123</f>
        <v>1000</v>
      </c>
      <c r="G122" s="249">
        <f t="shared" ref="G122:H122" si="42">G123</f>
        <v>0</v>
      </c>
      <c r="H122" s="249">
        <f t="shared" si="42"/>
        <v>0</v>
      </c>
    </row>
    <row r="123" spans="1:8" ht="45.75" thickBot="1" x14ac:dyDescent="0.25">
      <c r="A123" s="73" t="s">
        <v>46</v>
      </c>
      <c r="B123" s="76">
        <v>7730099920</v>
      </c>
      <c r="C123" s="236" t="s">
        <v>119</v>
      </c>
      <c r="D123" s="236" t="s">
        <v>123</v>
      </c>
      <c r="E123" s="77">
        <v>0</v>
      </c>
      <c r="F123" s="249">
        <f>F124</f>
        <v>1000</v>
      </c>
      <c r="G123" s="249">
        <f t="shared" ref="G123:H123" si="43">G124</f>
        <v>0</v>
      </c>
      <c r="H123" s="249">
        <f t="shared" si="43"/>
        <v>0</v>
      </c>
    </row>
    <row r="124" spans="1:8" ht="15.75" thickBot="1" x14ac:dyDescent="0.25">
      <c r="A124" s="73" t="s">
        <v>377</v>
      </c>
      <c r="B124" s="76">
        <v>7730099920</v>
      </c>
      <c r="C124" s="236" t="s">
        <v>119</v>
      </c>
      <c r="D124" s="236" t="s">
        <v>123</v>
      </c>
      <c r="E124" s="77">
        <v>830</v>
      </c>
      <c r="F124" s="249">
        <f>'пр 4'!G51</f>
        <v>1000</v>
      </c>
      <c r="G124" s="249">
        <f>'пр 4'!H51</f>
        <v>0</v>
      </c>
      <c r="H124" s="249">
        <f>'пр 4'!I51</f>
        <v>0</v>
      </c>
    </row>
    <row r="125" spans="1:8" ht="15.75" hidden="1" thickBot="1" x14ac:dyDescent="0.25">
      <c r="A125" s="73" t="s">
        <v>376</v>
      </c>
      <c r="B125" s="76">
        <v>7730099920</v>
      </c>
      <c r="C125" s="236" t="s">
        <v>120</v>
      </c>
      <c r="D125" s="236" t="s">
        <v>120</v>
      </c>
      <c r="E125" s="77">
        <v>0</v>
      </c>
      <c r="F125" s="249">
        <f>F126</f>
        <v>2000</v>
      </c>
      <c r="G125" s="249">
        <f t="shared" ref="G125:G127" si="44">G126</f>
        <v>0</v>
      </c>
      <c r="H125" s="249">
        <f t="shared" ref="H125:H127" si="45">H126</f>
        <v>0</v>
      </c>
    </row>
    <row r="126" spans="1:8" ht="15.75" thickBot="1" x14ac:dyDescent="0.25">
      <c r="A126" s="148" t="s">
        <v>51</v>
      </c>
      <c r="B126" s="76">
        <v>7730099920</v>
      </c>
      <c r="C126" s="236" t="s">
        <v>123</v>
      </c>
      <c r="D126" s="236" t="s">
        <v>120</v>
      </c>
      <c r="E126" s="77">
        <v>0</v>
      </c>
      <c r="F126" s="249">
        <f>F127</f>
        <v>2000</v>
      </c>
      <c r="G126" s="249">
        <f t="shared" si="44"/>
        <v>0</v>
      </c>
      <c r="H126" s="249">
        <f t="shared" si="45"/>
        <v>0</v>
      </c>
    </row>
    <row r="127" spans="1:8" ht="15.75" thickBot="1" x14ac:dyDescent="0.25">
      <c r="A127" s="212" t="s">
        <v>52</v>
      </c>
      <c r="B127" s="76">
        <v>7730099920</v>
      </c>
      <c r="C127" s="236" t="s">
        <v>123</v>
      </c>
      <c r="D127" s="236" t="s">
        <v>130</v>
      </c>
      <c r="E127" s="77">
        <v>0</v>
      </c>
      <c r="F127" s="249">
        <f>F128</f>
        <v>2000</v>
      </c>
      <c r="G127" s="249">
        <f t="shared" si="44"/>
        <v>0</v>
      </c>
      <c r="H127" s="249">
        <f t="shared" si="45"/>
        <v>0</v>
      </c>
    </row>
    <row r="128" spans="1:8" ht="15.75" thickBot="1" x14ac:dyDescent="0.25">
      <c r="A128" s="73" t="s">
        <v>377</v>
      </c>
      <c r="B128" s="76">
        <v>7730099920</v>
      </c>
      <c r="C128" s="236" t="s">
        <v>123</v>
      </c>
      <c r="D128" s="236" t="s">
        <v>130</v>
      </c>
      <c r="E128" s="77">
        <v>830</v>
      </c>
      <c r="F128" s="249">
        <f>'пр 4'!G97</f>
        <v>2000</v>
      </c>
      <c r="G128" s="249">
        <f>'пр 4'!H97</f>
        <v>0</v>
      </c>
      <c r="H128" s="249">
        <f>'пр 4'!I97</f>
        <v>0</v>
      </c>
    </row>
    <row r="129" spans="1:8" ht="15.75" hidden="1" thickBot="1" x14ac:dyDescent="0.25">
      <c r="A129" s="73" t="s">
        <v>376</v>
      </c>
      <c r="B129" s="76">
        <v>7730099920</v>
      </c>
      <c r="C129" s="236" t="s">
        <v>120</v>
      </c>
      <c r="D129" s="236" t="s">
        <v>120</v>
      </c>
      <c r="E129" s="77">
        <v>0</v>
      </c>
      <c r="F129" s="249">
        <f>F130</f>
        <v>5422.31</v>
      </c>
      <c r="G129" s="249">
        <f t="shared" ref="G129:G131" si="46">G130</f>
        <v>0</v>
      </c>
      <c r="H129" s="249">
        <f t="shared" ref="H129:H131" si="47">H130</f>
        <v>0</v>
      </c>
    </row>
    <row r="130" spans="1:8" ht="15.75" thickBot="1" x14ac:dyDescent="0.25">
      <c r="A130" s="148" t="s">
        <v>53</v>
      </c>
      <c r="B130" s="76">
        <v>7730099920</v>
      </c>
      <c r="C130" s="236" t="s">
        <v>125</v>
      </c>
      <c r="D130" s="236" t="s">
        <v>120</v>
      </c>
      <c r="E130" s="77">
        <v>0</v>
      </c>
      <c r="F130" s="249">
        <f>F131</f>
        <v>5422.31</v>
      </c>
      <c r="G130" s="249">
        <f t="shared" si="46"/>
        <v>0</v>
      </c>
      <c r="H130" s="249">
        <f t="shared" si="47"/>
        <v>0</v>
      </c>
    </row>
    <row r="131" spans="1:8" ht="15.75" thickBot="1" x14ac:dyDescent="0.25">
      <c r="A131" s="205" t="s">
        <v>54</v>
      </c>
      <c r="B131" s="76">
        <v>7730099920</v>
      </c>
      <c r="C131" s="236" t="s">
        <v>125</v>
      </c>
      <c r="D131" s="236" t="s">
        <v>119</v>
      </c>
      <c r="E131" s="77">
        <v>0</v>
      </c>
      <c r="F131" s="249">
        <f>F132</f>
        <v>5422.31</v>
      </c>
      <c r="G131" s="249">
        <f t="shared" si="46"/>
        <v>0</v>
      </c>
      <c r="H131" s="249">
        <f t="shared" si="47"/>
        <v>0</v>
      </c>
    </row>
    <row r="132" spans="1:8" ht="15.75" thickBot="1" x14ac:dyDescent="0.25">
      <c r="A132" s="73" t="s">
        <v>377</v>
      </c>
      <c r="B132" s="76">
        <v>7730099920</v>
      </c>
      <c r="C132" s="236" t="s">
        <v>125</v>
      </c>
      <c r="D132" s="236" t="s">
        <v>119</v>
      </c>
      <c r="E132" s="77">
        <v>830</v>
      </c>
      <c r="F132" s="249">
        <f>'пр 4'!G157</f>
        <v>5422.31</v>
      </c>
      <c r="G132" s="249">
        <f>'пр 4'!H157</f>
        <v>0</v>
      </c>
      <c r="H132" s="249">
        <f>'пр 4'!I157</f>
        <v>0</v>
      </c>
    </row>
  </sheetData>
  <mergeCells count="1">
    <mergeCell ref="A6:H6"/>
  </mergeCells>
  <pageMargins left="0.23622047244094491" right="0.23622047244094491" top="0.74803149606299213" bottom="0.74803149606299213" header="0.31496062992125984" footer="0.31496062992125984"/>
  <pageSetup paperSize="9" scale="61" fitToHeight="2" orientation="portrait" r:id="rId1"/>
  <ignoredErrors>
    <ignoredError sqref="D10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6" sqref="D16"/>
    </sheetView>
  </sheetViews>
  <sheetFormatPr defaultRowHeight="12.75" x14ac:dyDescent="0.2"/>
  <cols>
    <col min="2" max="2" width="30.85546875" customWidth="1"/>
    <col min="3" max="3" width="15.7109375" customWidth="1"/>
    <col min="4" max="4" width="17.42578125" customWidth="1"/>
    <col min="5" max="5" width="20.42578125" customWidth="1"/>
    <col min="6" max="6" width="6.28515625" customWidth="1"/>
  </cols>
  <sheetData>
    <row r="1" spans="1:6" ht="15.75" x14ac:dyDescent="0.25">
      <c r="C1" s="8"/>
      <c r="D1" s="81"/>
      <c r="E1" s="81" t="s">
        <v>311</v>
      </c>
    </row>
    <row r="2" spans="1:6" ht="15.75" x14ac:dyDescent="0.25">
      <c r="C2" s="8"/>
      <c r="D2" s="81"/>
      <c r="E2" s="105" t="s">
        <v>312</v>
      </c>
    </row>
    <row r="3" spans="1:6" ht="15.75" x14ac:dyDescent="0.25">
      <c r="C3" s="8"/>
      <c r="D3" s="81"/>
      <c r="E3" s="81" t="s">
        <v>201</v>
      </c>
    </row>
    <row r="4" spans="1:6" ht="15" x14ac:dyDescent="0.2">
      <c r="B4" s="326"/>
      <c r="C4" s="326"/>
      <c r="D4" s="81"/>
      <c r="E4" s="81" t="str">
        <f>'пр 1'!E4</f>
        <v>от 24.12.2024 № 182</v>
      </c>
    </row>
    <row r="5" spans="1:6" x14ac:dyDescent="0.2">
      <c r="B5" s="326"/>
      <c r="C5" s="326"/>
    </row>
    <row r="6" spans="1:6" ht="100.9" customHeight="1" x14ac:dyDescent="0.3">
      <c r="A6" s="327" t="s">
        <v>349</v>
      </c>
      <c r="B6" s="327"/>
      <c r="C6" s="327"/>
      <c r="D6" s="327"/>
      <c r="E6" s="327"/>
      <c r="F6" s="327"/>
    </row>
    <row r="7" spans="1:6" ht="20.25" x14ac:dyDescent="0.3">
      <c r="A7" s="6"/>
      <c r="B7" s="6"/>
      <c r="C7" s="6"/>
    </row>
    <row r="8" spans="1:6" ht="20.25" x14ac:dyDescent="0.3">
      <c r="A8" s="6"/>
      <c r="B8" s="6"/>
      <c r="E8" s="9" t="s">
        <v>142</v>
      </c>
    </row>
    <row r="9" spans="1:6" ht="20.25" x14ac:dyDescent="0.3">
      <c r="A9" s="6"/>
      <c r="B9" s="6"/>
      <c r="E9" s="9"/>
    </row>
    <row r="10" spans="1:6" ht="141" customHeight="1" x14ac:dyDescent="0.3">
      <c r="A10" s="327" t="s">
        <v>351</v>
      </c>
      <c r="B10" s="327"/>
      <c r="C10" s="327"/>
      <c r="D10" s="327"/>
      <c r="E10" s="327"/>
      <c r="F10" s="327"/>
    </row>
    <row r="11" spans="1:6" ht="20.25" x14ac:dyDescent="0.3">
      <c r="A11" s="6"/>
      <c r="B11" s="6"/>
      <c r="C11" s="6"/>
      <c r="D11" s="6"/>
      <c r="E11" s="10" t="s">
        <v>55</v>
      </c>
    </row>
    <row r="12" spans="1:6" ht="15" x14ac:dyDescent="0.2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6" ht="15" x14ac:dyDescent="0.25">
      <c r="A13" s="29" t="s">
        <v>76</v>
      </c>
      <c r="B13" s="30" t="s">
        <v>182</v>
      </c>
      <c r="C13" s="31">
        <v>31638</v>
      </c>
      <c r="D13" s="31">
        <v>31638</v>
      </c>
      <c r="E13" s="31">
        <v>31638</v>
      </c>
    </row>
    <row r="14" spans="1:6" ht="15" x14ac:dyDescent="0.25">
      <c r="A14" s="50" t="s">
        <v>134</v>
      </c>
      <c r="B14" s="32" t="s">
        <v>133</v>
      </c>
      <c r="C14" s="31">
        <f>C13</f>
        <v>31638</v>
      </c>
      <c r="D14" s="31">
        <f t="shared" ref="D14:E14" si="0">D13</f>
        <v>31638</v>
      </c>
      <c r="E14" s="31">
        <f t="shared" si="0"/>
        <v>31638</v>
      </c>
    </row>
  </sheetData>
  <mergeCells count="4">
    <mergeCell ref="B4:C4"/>
    <mergeCell ref="B5:C5"/>
    <mergeCell ref="A6:F6"/>
    <mergeCell ref="A10:F10"/>
  </mergeCells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6" sqref="D16"/>
    </sheetView>
  </sheetViews>
  <sheetFormatPr defaultRowHeight="12.75" x14ac:dyDescent="0.2"/>
  <cols>
    <col min="2" max="2" width="36.7109375" customWidth="1"/>
    <col min="3" max="3" width="17.85546875" customWidth="1"/>
    <col min="4" max="4" width="15.7109375" customWidth="1"/>
    <col min="5" max="5" width="16.7109375" customWidth="1"/>
    <col min="6" max="6" width="6.140625" customWidth="1"/>
  </cols>
  <sheetData>
    <row r="1" spans="1:6" ht="15.75" x14ac:dyDescent="0.25">
      <c r="C1" s="8"/>
      <c r="D1" s="81"/>
      <c r="E1" s="81" t="s">
        <v>311</v>
      </c>
    </row>
    <row r="2" spans="1:6" ht="15.75" x14ac:dyDescent="0.25">
      <c r="C2" s="8"/>
      <c r="D2" s="81"/>
      <c r="E2" s="105" t="s">
        <v>312</v>
      </c>
    </row>
    <row r="3" spans="1:6" ht="15.75" x14ac:dyDescent="0.25">
      <c r="C3" s="8"/>
      <c r="D3" s="81"/>
      <c r="E3" s="81" t="s">
        <v>201</v>
      </c>
    </row>
    <row r="4" spans="1:6" ht="15" x14ac:dyDescent="0.2">
      <c r="B4" s="326"/>
      <c r="C4" s="326"/>
      <c r="D4" s="81"/>
      <c r="E4" s="81" t="str">
        <f>'пр 1'!E4</f>
        <v>от 24.12.2024 № 182</v>
      </c>
    </row>
    <row r="5" spans="1:6" x14ac:dyDescent="0.2">
      <c r="B5" s="326"/>
      <c r="C5" s="326"/>
    </row>
    <row r="6" spans="1:6" ht="88.15" customHeight="1" x14ac:dyDescent="0.3">
      <c r="A6" s="327" t="s">
        <v>349</v>
      </c>
      <c r="B6" s="327"/>
      <c r="C6" s="327"/>
      <c r="D6" s="327"/>
      <c r="E6" s="327"/>
      <c r="F6" s="327"/>
    </row>
    <row r="7" spans="1:6" ht="20.25" x14ac:dyDescent="0.3">
      <c r="A7" s="260"/>
      <c r="B7" s="260"/>
      <c r="C7" s="260"/>
    </row>
    <row r="8" spans="1:6" ht="20.25" x14ac:dyDescent="0.3">
      <c r="A8" s="260"/>
      <c r="B8" s="260"/>
      <c r="E8" s="263" t="s">
        <v>141</v>
      </c>
    </row>
    <row r="9" spans="1:6" ht="20.25" x14ac:dyDescent="0.3">
      <c r="A9" s="260"/>
      <c r="B9" s="260"/>
      <c r="E9" s="9"/>
    </row>
    <row r="10" spans="1:6" ht="87.6" customHeight="1" x14ac:dyDescent="0.3">
      <c r="A10" s="327" t="s">
        <v>352</v>
      </c>
      <c r="B10" s="327"/>
      <c r="C10" s="327"/>
      <c r="D10" s="327"/>
      <c r="E10" s="327"/>
      <c r="F10" s="327"/>
    </row>
    <row r="11" spans="1:6" ht="20.25" x14ac:dyDescent="0.3">
      <c r="A11" s="260"/>
      <c r="B11" s="260"/>
      <c r="C11" s="260"/>
      <c r="D11" s="260"/>
      <c r="E11" s="10" t="s">
        <v>55</v>
      </c>
    </row>
    <row r="12" spans="1:6" ht="15" x14ac:dyDescent="0.25">
      <c r="A12" s="26" t="s">
        <v>75</v>
      </c>
      <c r="B12" s="27" t="s">
        <v>140</v>
      </c>
      <c r="C12" s="28" t="s">
        <v>183</v>
      </c>
      <c r="D12" s="28" t="s">
        <v>202</v>
      </c>
      <c r="E12" s="28" t="s">
        <v>336</v>
      </c>
    </row>
    <row r="13" spans="1:6" ht="15" x14ac:dyDescent="0.25">
      <c r="A13" s="29" t="s">
        <v>76</v>
      </c>
      <c r="B13" s="30" t="s">
        <v>182</v>
      </c>
      <c r="C13" s="31">
        <v>1563.57</v>
      </c>
      <c r="D13" s="31">
        <v>0</v>
      </c>
      <c r="E13" s="31">
        <v>0</v>
      </c>
    </row>
    <row r="14" spans="1:6" ht="15" x14ac:dyDescent="0.25">
      <c r="A14" s="50" t="s">
        <v>134</v>
      </c>
      <c r="B14" s="32" t="s">
        <v>133</v>
      </c>
      <c r="C14" s="31">
        <f>C13</f>
        <v>1563.57</v>
      </c>
      <c r="D14" s="31">
        <f t="shared" ref="D14:E14" si="0">D13</f>
        <v>0</v>
      </c>
      <c r="E14" s="31">
        <f t="shared" si="0"/>
        <v>0</v>
      </c>
    </row>
  </sheetData>
  <mergeCells count="4">
    <mergeCell ref="B4:C4"/>
    <mergeCell ref="B5:C5"/>
    <mergeCell ref="A6:F6"/>
    <mergeCell ref="A10:F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I8" sqref="I8"/>
    </sheetView>
  </sheetViews>
  <sheetFormatPr defaultRowHeight="12.75" x14ac:dyDescent="0.2"/>
  <cols>
    <col min="2" max="2" width="27" customWidth="1"/>
    <col min="3" max="3" width="17.28515625" customWidth="1"/>
    <col min="4" max="4" width="14.42578125" customWidth="1"/>
    <col min="5" max="5" width="16.42578125" customWidth="1"/>
  </cols>
  <sheetData>
    <row r="1" spans="1:7" ht="15" x14ac:dyDescent="0.2">
      <c r="C1" s="3"/>
      <c r="D1" s="81"/>
      <c r="E1" s="81"/>
      <c r="F1" s="81" t="s">
        <v>311</v>
      </c>
    </row>
    <row r="2" spans="1:7" ht="15" x14ac:dyDescent="0.2">
      <c r="C2" s="3"/>
      <c r="D2" s="81"/>
      <c r="E2" s="81"/>
      <c r="F2" s="105" t="s">
        <v>312</v>
      </c>
    </row>
    <row r="3" spans="1:7" ht="15" x14ac:dyDescent="0.2">
      <c r="C3" s="3"/>
      <c r="D3" s="81"/>
      <c r="E3" s="81"/>
      <c r="F3" s="81" t="s">
        <v>201</v>
      </c>
    </row>
    <row r="4" spans="1:7" ht="15" x14ac:dyDescent="0.2">
      <c r="C4" s="3"/>
      <c r="D4" s="81"/>
      <c r="E4" s="81"/>
      <c r="F4" s="81" t="str">
        <f>'пр 1'!E4</f>
        <v>от 24.12.2024 № 182</v>
      </c>
    </row>
    <row r="5" spans="1:7" x14ac:dyDescent="0.2">
      <c r="C5" s="3"/>
    </row>
    <row r="6" spans="1:7" ht="94.15" customHeight="1" x14ac:dyDescent="0.3">
      <c r="A6" s="327" t="s">
        <v>349</v>
      </c>
      <c r="B6" s="327"/>
      <c r="C6" s="327"/>
      <c r="D6" s="327"/>
      <c r="E6" s="327"/>
      <c r="F6" s="327"/>
      <c r="G6" s="327"/>
    </row>
    <row r="7" spans="1:7" ht="18.75" x14ac:dyDescent="0.3">
      <c r="A7" s="1"/>
      <c r="B7" s="4"/>
      <c r="C7" s="5"/>
      <c r="D7" s="4"/>
      <c r="E7" s="328" t="s">
        <v>139</v>
      </c>
      <c r="F7" s="329"/>
    </row>
    <row r="8" spans="1:7" ht="112.9" customHeight="1" x14ac:dyDescent="0.3">
      <c r="A8" s="327" t="s">
        <v>353</v>
      </c>
      <c r="B8" s="327"/>
      <c r="C8" s="327"/>
      <c r="D8" s="327"/>
      <c r="E8" s="327"/>
      <c r="F8" s="327"/>
      <c r="G8" s="327"/>
    </row>
    <row r="9" spans="1:7" ht="20.25" x14ac:dyDescent="0.3">
      <c r="A9" s="6"/>
      <c r="B9" s="6"/>
      <c r="C9" s="3"/>
      <c r="E9" s="7" t="s">
        <v>55</v>
      </c>
    </row>
    <row r="10" spans="1:7" ht="15" x14ac:dyDescent="0.25">
      <c r="A10" s="26" t="s">
        <v>75</v>
      </c>
      <c r="B10" s="27" t="s">
        <v>140</v>
      </c>
      <c r="C10" s="28" t="s">
        <v>183</v>
      </c>
      <c r="D10" s="28" t="s">
        <v>202</v>
      </c>
      <c r="E10" s="28" t="s">
        <v>336</v>
      </c>
    </row>
    <row r="11" spans="1:7" ht="15" x14ac:dyDescent="0.25">
      <c r="A11" s="29" t="s">
        <v>76</v>
      </c>
      <c r="B11" s="30" t="s">
        <v>182</v>
      </c>
      <c r="C11" s="31">
        <v>38800</v>
      </c>
      <c r="D11" s="31">
        <v>38800</v>
      </c>
      <c r="E11" s="31">
        <v>38800</v>
      </c>
    </row>
    <row r="12" spans="1:7" ht="15" x14ac:dyDescent="0.25">
      <c r="A12" s="50" t="s">
        <v>134</v>
      </c>
      <c r="B12" s="32" t="s">
        <v>133</v>
      </c>
      <c r="C12" s="31">
        <f>C11</f>
        <v>38800</v>
      </c>
      <c r="D12" s="31">
        <f t="shared" ref="D12:E12" si="0">D11</f>
        <v>38800</v>
      </c>
      <c r="E12" s="31">
        <f t="shared" si="0"/>
        <v>38800</v>
      </c>
    </row>
  </sheetData>
  <mergeCells count="3">
    <mergeCell ref="E7:F7"/>
    <mergeCell ref="A6:G6"/>
    <mergeCell ref="A8:G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</vt:i4>
      </vt:variant>
    </vt:vector>
  </HeadingPairs>
  <TitlesOfParts>
    <vt:vector size="15" baseType="lpstr">
      <vt:lpstr>пр 1</vt:lpstr>
      <vt:lpstr>Пр 2.</vt:lpstr>
      <vt:lpstr>пр 2</vt:lpstr>
      <vt:lpstr>пр 3</vt:lpstr>
      <vt:lpstr>пр 4</vt:lpstr>
      <vt:lpstr>пр 5</vt:lpstr>
      <vt:lpstr>Прил 7 2</vt:lpstr>
      <vt:lpstr>Прил 7 3</vt:lpstr>
      <vt:lpstr>Прил 7 4</vt:lpstr>
      <vt:lpstr>Прил 7 5</vt:lpstr>
      <vt:lpstr>Прил 6</vt:lpstr>
      <vt:lpstr>Прил 7 6</vt:lpstr>
      <vt:lpstr>Прил 7 7</vt:lpstr>
      <vt:lpstr>Прил 7 1</vt:lpstr>
      <vt:lpstr>'пр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Пользователь2</cp:lastModifiedBy>
  <cp:lastPrinted>2024-12-28T05:32:58Z</cp:lastPrinted>
  <dcterms:created xsi:type="dcterms:W3CDTF">2017-01-12T04:27:35Z</dcterms:created>
  <dcterms:modified xsi:type="dcterms:W3CDTF">2025-01-09T04:45:29Z</dcterms:modified>
</cp:coreProperties>
</file>