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0" windowHeight="11835" activeTab="16"/>
  </bookViews>
  <sheets>
    <sheet name="пр 1" sheetId="18" r:id="rId1"/>
    <sheet name="Прил 2" sheetId="19" state="hidden" r:id="rId2"/>
    <sheet name="Прил 3" sheetId="20" state="hidden" r:id="rId3"/>
    <sheet name="Прил 4" sheetId="21" state="hidden" r:id="rId4"/>
    <sheet name="Пр 2." sheetId="23" r:id="rId5"/>
    <sheet name="пр 3." sheetId="22" r:id="rId6"/>
    <sheet name="пр 4." sheetId="16" r:id="rId7"/>
    <sheet name="пр 5." sheetId="17" r:id="rId8"/>
    <sheet name="пр 6." sheetId="27" r:id="rId9"/>
    <sheet name="Прил 7 1" sheetId="30" r:id="rId10"/>
    <sheet name="Прил 7 2" sheetId="32" r:id="rId11"/>
    <sheet name="Прил 7 3" sheetId="37" r:id="rId12"/>
    <sheet name="Прил 7 4" sheetId="29" r:id="rId13"/>
    <sheet name="Прил 7 5" sheetId="33" r:id="rId14"/>
    <sheet name="Прил 7 6" sheetId="35" r:id="rId15"/>
    <sheet name="Прил 7 7" sheetId="36" r:id="rId16"/>
    <sheet name="Прил 8" sheetId="34" r:id="rId17"/>
  </sheets>
  <definedNames>
    <definedName name="__bookmark_1" localSheetId="15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7">'пр 5.'!$A$1:$I$153</definedName>
  </definedNames>
  <calcPr calcId="162913"/>
</workbook>
</file>

<file path=xl/calcChain.xml><?xml version="1.0" encoding="utf-8"?>
<calcChain xmlns="http://schemas.openxmlformats.org/spreadsheetml/2006/main">
  <c r="D12" i="22"/>
  <c r="F10" i="16"/>
  <c r="C22" i="34" l="1"/>
  <c r="D13" i="36" l="1"/>
  <c r="E13"/>
  <c r="C13"/>
  <c r="D13" i="35"/>
  <c r="E13"/>
  <c r="C13"/>
  <c r="D13" i="33"/>
  <c r="E13"/>
  <c r="C13"/>
  <c r="D11" i="29"/>
  <c r="E11"/>
  <c r="C11"/>
  <c r="D13" i="37"/>
  <c r="E13"/>
  <c r="C13"/>
  <c r="D13" i="32"/>
  <c r="E13"/>
  <c r="C13"/>
  <c r="D13" i="30"/>
  <c r="E13"/>
  <c r="C13"/>
  <c r="G109" i="27" l="1"/>
  <c r="H109"/>
  <c r="F109"/>
  <c r="G110"/>
  <c r="H110"/>
  <c r="F110"/>
  <c r="G111"/>
  <c r="H111"/>
  <c r="F111"/>
  <c r="G112"/>
  <c r="H112"/>
  <c r="F112"/>
  <c r="G113"/>
  <c r="H113"/>
  <c r="F113"/>
  <c r="G114"/>
  <c r="H114"/>
  <c r="F114"/>
  <c r="G115"/>
  <c r="H115"/>
  <c r="F115"/>
  <c r="E16" i="22"/>
  <c r="F16"/>
  <c r="D16"/>
  <c r="G44" i="16"/>
  <c r="H44"/>
  <c r="F44"/>
  <c r="G45"/>
  <c r="H45"/>
  <c r="F45"/>
  <c r="H53" i="17"/>
  <c r="I53"/>
  <c r="G53"/>
  <c r="F43" i="16" l="1"/>
  <c r="F42" s="1"/>
  <c r="F41" s="1"/>
  <c r="F40" s="1"/>
  <c r="H43"/>
  <c r="H42" s="1"/>
  <c r="H41" s="1"/>
  <c r="H40" s="1"/>
  <c r="G43"/>
  <c r="G42" s="1"/>
  <c r="G41" s="1"/>
  <c r="G40" s="1"/>
  <c r="H57" i="17" l="1"/>
  <c r="H56" s="1"/>
  <c r="I57"/>
  <c r="I56" s="1"/>
  <c r="G57"/>
  <c r="G56" s="1"/>
  <c r="I59"/>
  <c r="H59"/>
  <c r="G59"/>
  <c r="H102"/>
  <c r="I102"/>
  <c r="G102"/>
  <c r="I101" l="1"/>
  <c r="I100" s="1"/>
  <c r="H92" i="16"/>
  <c r="H91" s="1"/>
  <c r="H95" i="27"/>
  <c r="H94" s="1"/>
  <c r="H93" s="1"/>
  <c r="H92" s="1"/>
  <c r="G101" i="17"/>
  <c r="G100" s="1"/>
  <c r="F95" i="27"/>
  <c r="F94" s="1"/>
  <c r="F93" s="1"/>
  <c r="F92" s="1"/>
  <c r="F92" i="16"/>
  <c r="F91" s="1"/>
  <c r="H101" i="17"/>
  <c r="H100" s="1"/>
  <c r="G92" i="16"/>
  <c r="G91" s="1"/>
  <c r="G95" i="27"/>
  <c r="G94" s="1"/>
  <c r="G93" s="1"/>
  <c r="G92" s="1"/>
  <c r="H55" i="17"/>
  <c r="H54" s="1"/>
  <c r="G55"/>
  <c r="G54" s="1"/>
  <c r="I55"/>
  <c r="I54" s="1"/>
  <c r="D50" i="23" l="1"/>
  <c r="E50"/>
  <c r="C50"/>
  <c r="D51"/>
  <c r="E51"/>
  <c r="C51"/>
  <c r="D52"/>
  <c r="E52"/>
  <c r="C52"/>
  <c r="G73" i="27" l="1"/>
  <c r="G72" s="1"/>
  <c r="G71" s="1"/>
  <c r="G70" s="1"/>
  <c r="H73"/>
  <c r="H72" s="1"/>
  <c r="H71" s="1"/>
  <c r="H70" s="1"/>
  <c r="F73"/>
  <c r="F72" s="1"/>
  <c r="F71" s="1"/>
  <c r="F70" s="1"/>
  <c r="G77"/>
  <c r="G76" s="1"/>
  <c r="G75" s="1"/>
  <c r="G74" s="1"/>
  <c r="H77"/>
  <c r="H76" s="1"/>
  <c r="H75" s="1"/>
  <c r="H74" s="1"/>
  <c r="F77"/>
  <c r="F76" s="1"/>
  <c r="F75" s="1"/>
  <c r="F74" s="1"/>
  <c r="G44"/>
  <c r="G43" s="1"/>
  <c r="G42" s="1"/>
  <c r="G41" s="1"/>
  <c r="H44"/>
  <c r="H43" s="1"/>
  <c r="H42" s="1"/>
  <c r="H41" s="1"/>
  <c r="F44"/>
  <c r="F43" s="1"/>
  <c r="F42" s="1"/>
  <c r="F41" s="1"/>
  <c r="F10"/>
  <c r="D11" i="22"/>
  <c r="F9" i="16"/>
  <c r="G117" l="1"/>
  <c r="G116" s="1"/>
  <c r="H117"/>
  <c r="H116" s="1"/>
  <c r="F117"/>
  <c r="F116" s="1"/>
  <c r="F119"/>
  <c r="H149" i="17"/>
  <c r="I149"/>
  <c r="G149"/>
  <c r="C10" i="34" l="1"/>
  <c r="F27" i="16" l="1"/>
  <c r="F26" s="1"/>
  <c r="F29"/>
  <c r="F28" s="1"/>
  <c r="G85" i="27"/>
  <c r="G84" s="1"/>
  <c r="G83" s="1"/>
  <c r="G82" s="1"/>
  <c r="H85"/>
  <c r="H84" s="1"/>
  <c r="H83" s="1"/>
  <c r="H82" s="1"/>
  <c r="F85"/>
  <c r="F84" s="1"/>
  <c r="F83" s="1"/>
  <c r="F82" s="1"/>
  <c r="G33" i="16"/>
  <c r="H33"/>
  <c r="G27"/>
  <c r="G26" s="1"/>
  <c r="H27"/>
  <c r="H26" s="1"/>
  <c r="G29"/>
  <c r="G28" s="1"/>
  <c r="H29"/>
  <c r="H28" s="1"/>
  <c r="G31"/>
  <c r="G30" s="1"/>
  <c r="H31"/>
  <c r="H30" s="1"/>
  <c r="F31"/>
  <c r="F30" s="1"/>
  <c r="G17" i="17" l="1"/>
  <c r="F16" i="16" s="1"/>
  <c r="H17" i="17"/>
  <c r="G25"/>
  <c r="H25"/>
  <c r="G57" i="27" s="1"/>
  <c r="I25" i="17"/>
  <c r="H36" l="1"/>
  <c r="I36"/>
  <c r="G36"/>
  <c r="H38"/>
  <c r="I38"/>
  <c r="G38"/>
  <c r="H34"/>
  <c r="I34"/>
  <c r="G34"/>
  <c r="D14" i="36"/>
  <c r="E14"/>
  <c r="C14"/>
  <c r="C14" i="35"/>
  <c r="D14" i="33"/>
  <c r="E14"/>
  <c r="C14"/>
  <c r="D12" i="29"/>
  <c r="E12"/>
  <c r="C12"/>
  <c r="E14" i="37"/>
  <c r="D14"/>
  <c r="C14"/>
  <c r="E4"/>
  <c r="D14" i="32"/>
  <c r="E14"/>
  <c r="C14"/>
  <c r="C14" i="30"/>
  <c r="D14"/>
  <c r="E14"/>
  <c r="D56" i="23" l="1"/>
  <c r="D55" s="1"/>
  <c r="D54" s="1"/>
  <c r="E56"/>
  <c r="E55" s="1"/>
  <c r="E54" s="1"/>
  <c r="C56"/>
  <c r="C55" s="1"/>
  <c r="C54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 s="1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D18"/>
  <c r="E18"/>
  <c r="D16"/>
  <c r="D13" s="1"/>
  <c r="D12" s="1"/>
  <c r="E16"/>
  <c r="C18"/>
  <c r="C16"/>
  <c r="C14"/>
  <c r="D68"/>
  <c r="E68"/>
  <c r="C68"/>
  <c r="D79"/>
  <c r="D78" s="1"/>
  <c r="E79"/>
  <c r="E78" s="1"/>
  <c r="C79"/>
  <c r="C78" s="1"/>
  <c r="D76"/>
  <c r="D75" s="1"/>
  <c r="E76"/>
  <c r="E75"/>
  <c r="C76"/>
  <c r="C75" s="1"/>
  <c r="D73"/>
  <c r="D72" s="1"/>
  <c r="E73"/>
  <c r="E72" s="1"/>
  <c r="C73"/>
  <c r="C72" s="1"/>
  <c r="D61"/>
  <c r="E61"/>
  <c r="C61"/>
  <c r="D63"/>
  <c r="E63"/>
  <c r="C63"/>
  <c r="D65"/>
  <c r="E65"/>
  <c r="D70"/>
  <c r="D67" s="1"/>
  <c r="E70"/>
  <c r="C70"/>
  <c r="C67" s="1"/>
  <c r="C65"/>
  <c r="E4" i="30"/>
  <c r="C4" i="34"/>
  <c r="E4" i="36"/>
  <c r="E4" i="35"/>
  <c r="F4" i="33"/>
  <c r="F4" i="29"/>
  <c r="E4" i="32"/>
  <c r="G89" i="27"/>
  <c r="H89"/>
  <c r="F89"/>
  <c r="G81"/>
  <c r="H81"/>
  <c r="F81"/>
  <c r="G59"/>
  <c r="H59"/>
  <c r="F59"/>
  <c r="G48"/>
  <c r="G47" s="1"/>
  <c r="G46" s="1"/>
  <c r="G45" s="1"/>
  <c r="H48"/>
  <c r="H47" s="1"/>
  <c r="H46" s="1"/>
  <c r="H45" s="1"/>
  <c r="F48"/>
  <c r="E67" i="23" l="1"/>
  <c r="E60"/>
  <c r="E59" s="1"/>
  <c r="E58" s="1"/>
  <c r="D60"/>
  <c r="D59" s="1"/>
  <c r="D58" s="1"/>
  <c r="C60"/>
  <c r="C59" s="1"/>
  <c r="C58" s="1"/>
  <c r="E13"/>
  <c r="E12" s="1"/>
  <c r="C13"/>
  <c r="C12" s="1"/>
  <c r="E40"/>
  <c r="E36" s="1"/>
  <c r="D40"/>
  <c r="C40"/>
  <c r="C36" s="1"/>
  <c r="D36"/>
  <c r="D21"/>
  <c r="D20" s="1"/>
  <c r="D11" s="1"/>
  <c r="H9" i="17" s="1"/>
  <c r="C21" i="23"/>
  <c r="C20" s="1"/>
  <c r="C11" s="1"/>
  <c r="E21"/>
  <c r="E20" s="1"/>
  <c r="H4" i="27"/>
  <c r="I4" i="17"/>
  <c r="G119" i="16"/>
  <c r="G118" s="1"/>
  <c r="H119"/>
  <c r="H118" s="1"/>
  <c r="H4"/>
  <c r="H143" i="17"/>
  <c r="G36" i="27" s="1"/>
  <c r="G35" s="1"/>
  <c r="G34" s="1"/>
  <c r="G33" s="1"/>
  <c r="I143" i="17"/>
  <c r="H36" i="27" s="1"/>
  <c r="H35" s="1"/>
  <c r="H34" s="1"/>
  <c r="H33" s="1"/>
  <c r="G143" i="17"/>
  <c r="F36" i="27" s="1"/>
  <c r="H115" i="17"/>
  <c r="H114" s="1"/>
  <c r="I115"/>
  <c r="I114" s="1"/>
  <c r="G115"/>
  <c r="G114" s="1"/>
  <c r="H112"/>
  <c r="H111" s="1"/>
  <c r="I112"/>
  <c r="I111" s="1"/>
  <c r="G112"/>
  <c r="G111" s="1"/>
  <c r="H105"/>
  <c r="I105"/>
  <c r="I104" s="1"/>
  <c r="G105"/>
  <c r="G104" s="1"/>
  <c r="E11" i="23" l="1"/>
  <c r="I9" i="17" s="1"/>
  <c r="C10" i="23"/>
  <c r="G90" i="16"/>
  <c r="H104" i="17"/>
  <c r="H99" s="1"/>
  <c r="H98" s="1"/>
  <c r="H97" s="1"/>
  <c r="E27" i="22" s="1"/>
  <c r="F57" i="27"/>
  <c r="F27"/>
  <c r="H31"/>
  <c r="F31"/>
  <c r="F30" s="1"/>
  <c r="I99" i="17"/>
  <c r="I98" s="1"/>
  <c r="I97" s="1"/>
  <c r="F27" i="22" s="1"/>
  <c r="H98" i="27"/>
  <c r="H97" s="1"/>
  <c r="H96" s="1"/>
  <c r="H91" s="1"/>
  <c r="H90" s="1"/>
  <c r="G27"/>
  <c r="G26" s="1"/>
  <c r="G25" s="1"/>
  <c r="F113" i="16"/>
  <c r="F112" s="1"/>
  <c r="G113"/>
  <c r="G112" s="1"/>
  <c r="H90"/>
  <c r="G98" i="27"/>
  <c r="G97" s="1"/>
  <c r="G96" s="1"/>
  <c r="G91" s="1"/>
  <c r="G90" s="1"/>
  <c r="G99" i="17"/>
  <c r="G98" s="1"/>
  <c r="G97" s="1"/>
  <c r="D27" i="22" s="1"/>
  <c r="F98" i="27"/>
  <c r="F97" s="1"/>
  <c r="F96" s="1"/>
  <c r="F91" s="1"/>
  <c r="F90" s="1"/>
  <c r="I110" i="17"/>
  <c r="I109" s="1"/>
  <c r="H27" i="27"/>
  <c r="H26" s="1"/>
  <c r="H25" s="1"/>
  <c r="G31"/>
  <c r="H113" i="16"/>
  <c r="H112" s="1"/>
  <c r="F90"/>
  <c r="E10" i="23" l="1"/>
  <c r="D10"/>
  <c r="H110" i="17"/>
  <c r="H109" s="1"/>
  <c r="G110"/>
  <c r="G109" s="1"/>
  <c r="F81" i="16"/>
  <c r="F80" s="1"/>
  <c r="G24"/>
  <c r="H24"/>
  <c r="F24"/>
  <c r="F33"/>
  <c r="F32" s="1"/>
  <c r="G39"/>
  <c r="G38" s="1"/>
  <c r="G37" s="1"/>
  <c r="G36" s="1"/>
  <c r="G35" s="1"/>
  <c r="G34" s="1"/>
  <c r="H39"/>
  <c r="H38" s="1"/>
  <c r="H37" s="1"/>
  <c r="H36" s="1"/>
  <c r="H35" s="1"/>
  <c r="H34" s="1"/>
  <c r="F39"/>
  <c r="F38" s="1"/>
  <c r="F37" s="1"/>
  <c r="F36" s="1"/>
  <c r="F35" s="1"/>
  <c r="F34" s="1"/>
  <c r="G51"/>
  <c r="G50" s="1"/>
  <c r="H51"/>
  <c r="H50" s="1"/>
  <c r="H49" s="1"/>
  <c r="H48" s="1"/>
  <c r="H47" s="1"/>
  <c r="H46" s="1"/>
  <c r="F51"/>
  <c r="F50" s="1"/>
  <c r="F49" s="1"/>
  <c r="F48" s="1"/>
  <c r="F47" s="1"/>
  <c r="F4" i="22"/>
  <c r="E4" i="23"/>
  <c r="D16" i="18"/>
  <c r="D15" s="1"/>
  <c r="D14" s="1"/>
  <c r="D13" s="1"/>
  <c r="E16"/>
  <c r="E15" s="1"/>
  <c r="E14" s="1"/>
  <c r="E13" s="1"/>
  <c r="C16"/>
  <c r="C15" s="1"/>
  <c r="C14" s="1"/>
  <c r="C13" s="1"/>
  <c r="F118" i="16"/>
  <c r="G24" i="27"/>
  <c r="H24"/>
  <c r="F26"/>
  <c r="F25" s="1"/>
  <c r="F24" s="1"/>
  <c r="G88"/>
  <c r="G87" s="1"/>
  <c r="G86" s="1"/>
  <c r="H88"/>
  <c r="H87" s="1"/>
  <c r="H86" s="1"/>
  <c r="F88"/>
  <c r="F87" s="1"/>
  <c r="F86" s="1"/>
  <c r="G80"/>
  <c r="G79" s="1"/>
  <c r="G78" s="1"/>
  <c r="H80"/>
  <c r="H79" s="1"/>
  <c r="H78" s="1"/>
  <c r="F80"/>
  <c r="F79" s="1"/>
  <c r="F78" s="1"/>
  <c r="F47"/>
  <c r="F46" s="1"/>
  <c r="F45" s="1"/>
  <c r="F35"/>
  <c r="F34" s="1"/>
  <c r="F33" s="1"/>
  <c r="G30"/>
  <c r="G29" s="1"/>
  <c r="G28" s="1"/>
  <c r="H30"/>
  <c r="H29" s="1"/>
  <c r="H28" s="1"/>
  <c r="F29"/>
  <c r="F28" s="1"/>
  <c r="H85" i="17"/>
  <c r="H135"/>
  <c r="H134" s="1"/>
  <c r="I135"/>
  <c r="I134" s="1"/>
  <c r="G135"/>
  <c r="G134" s="1"/>
  <c r="H32"/>
  <c r="I32"/>
  <c r="G32"/>
  <c r="H132"/>
  <c r="H131" s="1"/>
  <c r="I132"/>
  <c r="I131" s="1"/>
  <c r="G132"/>
  <c r="G131" s="1"/>
  <c r="H142"/>
  <c r="I142"/>
  <c r="G142"/>
  <c r="H74"/>
  <c r="G64" i="27" s="1"/>
  <c r="I74" i="17"/>
  <c r="H64" i="27" s="1"/>
  <c r="G74" i="17"/>
  <c r="F64" i="27" s="1"/>
  <c r="H77" i="17"/>
  <c r="G65" i="27" s="1"/>
  <c r="I77" i="17"/>
  <c r="H65" i="27" s="1"/>
  <c r="H44" i="17"/>
  <c r="H43" s="1"/>
  <c r="H42" s="1"/>
  <c r="I44"/>
  <c r="I43" s="1"/>
  <c r="I42" s="1"/>
  <c r="G44"/>
  <c r="G43" s="1"/>
  <c r="G42" s="1"/>
  <c r="H66"/>
  <c r="G69" i="27" s="1"/>
  <c r="G68" s="1"/>
  <c r="G67" s="1"/>
  <c r="G66" s="1"/>
  <c r="I66" i="17"/>
  <c r="H69" i="27" s="1"/>
  <c r="H68" s="1"/>
  <c r="H67" s="1"/>
  <c r="H66" s="1"/>
  <c r="G66" i="17"/>
  <c r="F69" i="27" s="1"/>
  <c r="F68" s="1"/>
  <c r="F67" s="1"/>
  <c r="F66" s="1"/>
  <c r="H50" i="17"/>
  <c r="H49" s="1"/>
  <c r="H48" s="1"/>
  <c r="H47" s="1"/>
  <c r="E15" i="22" s="1"/>
  <c r="I50" i="17"/>
  <c r="I49" s="1"/>
  <c r="I48" s="1"/>
  <c r="I47" s="1"/>
  <c r="F15" i="22" s="1"/>
  <c r="G50" i="17"/>
  <c r="G49" s="1"/>
  <c r="G48" s="1"/>
  <c r="G47" s="1"/>
  <c r="D15" i="22" s="1"/>
  <c r="I28" i="17"/>
  <c r="H58" i="27" s="1"/>
  <c r="H28" i="17"/>
  <c r="G58" i="27" s="1"/>
  <c r="G28" i="17"/>
  <c r="F22" i="16"/>
  <c r="H15" i="17"/>
  <c r="I17"/>
  <c r="I151"/>
  <c r="H151"/>
  <c r="G151"/>
  <c r="H89" i="16"/>
  <c r="G89"/>
  <c r="F89"/>
  <c r="G40" i="17"/>
  <c r="H40"/>
  <c r="I40"/>
  <c r="G77"/>
  <c r="F65" i="27" s="1"/>
  <c r="G85" i="17"/>
  <c r="I85"/>
  <c r="G93"/>
  <c r="H93"/>
  <c r="I93"/>
  <c r="I146"/>
  <c r="H146"/>
  <c r="G146"/>
  <c r="F40" i="27" s="1"/>
  <c r="H32" i="16"/>
  <c r="G32"/>
  <c r="H88" l="1"/>
  <c r="H87" s="1"/>
  <c r="H86" s="1"/>
  <c r="H85" s="1"/>
  <c r="F87"/>
  <c r="F86" s="1"/>
  <c r="F85" s="1"/>
  <c r="F88"/>
  <c r="G88"/>
  <c r="G87" s="1"/>
  <c r="G86" s="1"/>
  <c r="G85" s="1"/>
  <c r="H63" i="27"/>
  <c r="H62" s="1"/>
  <c r="H61" s="1"/>
  <c r="G63"/>
  <c r="G62" s="1"/>
  <c r="G61" s="1"/>
  <c r="F63"/>
  <c r="F62" s="1"/>
  <c r="F61" s="1"/>
  <c r="H10"/>
  <c r="H9" i="16"/>
  <c r="F11" i="22"/>
  <c r="G9" i="16"/>
  <c r="G10" i="27"/>
  <c r="E11" i="22"/>
  <c r="H24" i="17"/>
  <c r="H23" s="1"/>
  <c r="H22" s="1"/>
  <c r="H21" s="1"/>
  <c r="H20" s="1"/>
  <c r="H11" s="1"/>
  <c r="G24"/>
  <c r="G23" s="1"/>
  <c r="G22" s="1"/>
  <c r="G21" s="1"/>
  <c r="G20" s="1"/>
  <c r="I24"/>
  <c r="I23" s="1"/>
  <c r="I22" s="1"/>
  <c r="I21" s="1"/>
  <c r="I20" s="1"/>
  <c r="I11" s="1"/>
  <c r="I73"/>
  <c r="I72" s="1"/>
  <c r="I71" s="1"/>
  <c r="I70" s="1"/>
  <c r="I69" s="1"/>
  <c r="H73"/>
  <c r="H72" s="1"/>
  <c r="H71" s="1"/>
  <c r="H70" s="1"/>
  <c r="H69" s="1"/>
  <c r="G73"/>
  <c r="G72" s="1"/>
  <c r="G71" s="1"/>
  <c r="G70" s="1"/>
  <c r="G69" s="1"/>
  <c r="F23" i="27"/>
  <c r="H57"/>
  <c r="H145" i="17"/>
  <c r="H141" s="1"/>
  <c r="G40" i="27"/>
  <c r="G39" s="1"/>
  <c r="G38" s="1"/>
  <c r="G37" s="1"/>
  <c r="G32" s="1"/>
  <c r="G115" i="16"/>
  <c r="G114" s="1"/>
  <c r="I15" i="17"/>
  <c r="H53" i="27"/>
  <c r="H52" s="1"/>
  <c r="H51" s="1"/>
  <c r="H50" s="1"/>
  <c r="F23" i="16"/>
  <c r="F58" i="27"/>
  <c r="G145" i="17"/>
  <c r="G141" s="1"/>
  <c r="F39" i="27"/>
  <c r="F38" s="1"/>
  <c r="F37" s="1"/>
  <c r="F32" s="1"/>
  <c r="F115" i="16"/>
  <c r="F114" s="1"/>
  <c r="I92" i="17"/>
  <c r="I91" s="1"/>
  <c r="I89" s="1"/>
  <c r="I88" s="1"/>
  <c r="I87" s="1"/>
  <c r="H22" i="27"/>
  <c r="H21" s="1"/>
  <c r="H20" s="1"/>
  <c r="H19" s="1"/>
  <c r="H18" s="1"/>
  <c r="G84" i="17"/>
  <c r="G83" s="1"/>
  <c r="G82" s="1"/>
  <c r="F17" i="27"/>
  <c r="F16" s="1"/>
  <c r="F15" s="1"/>
  <c r="F14" s="1"/>
  <c r="F13" s="1"/>
  <c r="I65" i="17"/>
  <c r="G58" i="16"/>
  <c r="H104" i="27"/>
  <c r="H103" s="1"/>
  <c r="H102" s="1"/>
  <c r="H101" s="1"/>
  <c r="G60"/>
  <c r="G56" s="1"/>
  <c r="G55" s="1"/>
  <c r="G25" i="16"/>
  <c r="H23" i="27"/>
  <c r="G14" i="17"/>
  <c r="F53" i="27"/>
  <c r="F52" s="1"/>
  <c r="F51" s="1"/>
  <c r="F50" s="1"/>
  <c r="H23" i="16"/>
  <c r="G65" i="17"/>
  <c r="G64" s="1"/>
  <c r="H58" i="16"/>
  <c r="F104" i="27"/>
  <c r="F103" s="1"/>
  <c r="F102" s="1"/>
  <c r="F101" s="1"/>
  <c r="H60"/>
  <c r="H25" i="16"/>
  <c r="G108" i="27"/>
  <c r="G107" s="1"/>
  <c r="G106" s="1"/>
  <c r="G105" s="1"/>
  <c r="I84" i="17"/>
  <c r="I83" s="1"/>
  <c r="I82" s="1"/>
  <c r="H17" i="27"/>
  <c r="H16" s="1"/>
  <c r="H15" s="1"/>
  <c r="H14" s="1"/>
  <c r="H13" s="1"/>
  <c r="I145" i="17"/>
  <c r="I141" s="1"/>
  <c r="H40" i="27"/>
  <c r="H39" s="1"/>
  <c r="H38" s="1"/>
  <c r="H37" s="1"/>
  <c r="H32" s="1"/>
  <c r="H115" i="16"/>
  <c r="H114" s="1"/>
  <c r="G92" i="17"/>
  <c r="G91" s="1"/>
  <c r="G89" s="1"/>
  <c r="G88" s="1"/>
  <c r="G87" s="1"/>
  <c r="F22" i="27"/>
  <c r="F21" s="1"/>
  <c r="F20" s="1"/>
  <c r="F19" s="1"/>
  <c r="F18" s="1"/>
  <c r="H14" i="17"/>
  <c r="G53" i="27"/>
  <c r="G52" s="1"/>
  <c r="G51" s="1"/>
  <c r="G50" s="1"/>
  <c r="G23" i="16"/>
  <c r="F58"/>
  <c r="F60" i="27"/>
  <c r="F25" i="16"/>
  <c r="H108" i="27"/>
  <c r="H107" s="1"/>
  <c r="H106" s="1"/>
  <c r="H105" s="1"/>
  <c r="H84" i="17"/>
  <c r="H83" s="1"/>
  <c r="H81" s="1"/>
  <c r="H80" s="1"/>
  <c r="G17" i="27"/>
  <c r="G16" s="1"/>
  <c r="G15" s="1"/>
  <c r="G14" s="1"/>
  <c r="G13" s="1"/>
  <c r="H92" i="17"/>
  <c r="H91" s="1"/>
  <c r="H90" s="1"/>
  <c r="G22" i="27"/>
  <c r="G21" s="1"/>
  <c r="G20" s="1"/>
  <c r="G19" s="1"/>
  <c r="G18" s="1"/>
  <c r="H65" i="17"/>
  <c r="H118"/>
  <c r="H117" s="1"/>
  <c r="H108" s="1"/>
  <c r="H107" s="1"/>
  <c r="G104" i="27"/>
  <c r="G103" s="1"/>
  <c r="G102" s="1"/>
  <c r="G101" s="1"/>
  <c r="F108"/>
  <c r="F107" s="1"/>
  <c r="F106" s="1"/>
  <c r="F105" s="1"/>
  <c r="G23"/>
  <c r="G49" i="16"/>
  <c r="G63" i="17"/>
  <c r="G62" s="1"/>
  <c r="G61" s="1"/>
  <c r="G13"/>
  <c r="G22" i="16"/>
  <c r="H22"/>
  <c r="H79"/>
  <c r="H78" s="1"/>
  <c r="H77" s="1"/>
  <c r="H76" s="1"/>
  <c r="H75" s="1"/>
  <c r="H74" s="1"/>
  <c r="G81"/>
  <c r="G80" s="1"/>
  <c r="F79"/>
  <c r="F78" s="1"/>
  <c r="H81"/>
  <c r="H80" s="1"/>
  <c r="G83"/>
  <c r="G82" s="1"/>
  <c r="H83"/>
  <c r="H82" s="1"/>
  <c r="G79"/>
  <c r="G78" s="1"/>
  <c r="G77" s="1"/>
  <c r="G76" s="1"/>
  <c r="G75" s="1"/>
  <c r="G74" s="1"/>
  <c r="F83"/>
  <c r="F82" s="1"/>
  <c r="I12" i="17"/>
  <c r="F13" i="22" s="1"/>
  <c r="G59" i="16"/>
  <c r="H66"/>
  <c r="H65" s="1"/>
  <c r="H64" s="1"/>
  <c r="H63" s="1"/>
  <c r="H62" s="1"/>
  <c r="H61" s="1"/>
  <c r="H60" s="1"/>
  <c r="H73"/>
  <c r="H72" s="1"/>
  <c r="H71" s="1"/>
  <c r="H70" s="1"/>
  <c r="G98"/>
  <c r="G97" s="1"/>
  <c r="H100"/>
  <c r="H99" s="1"/>
  <c r="F104"/>
  <c r="F103" s="1"/>
  <c r="H106"/>
  <c r="H105" s="1"/>
  <c r="G16"/>
  <c r="G15" s="1"/>
  <c r="G14" s="1"/>
  <c r="G13" s="1"/>
  <c r="G12" s="1"/>
  <c r="G11" s="1"/>
  <c r="H59"/>
  <c r="F66"/>
  <c r="F65" s="1"/>
  <c r="F64" s="1"/>
  <c r="F63" s="1"/>
  <c r="F62" s="1"/>
  <c r="F61" s="1"/>
  <c r="F60" s="1"/>
  <c r="F73"/>
  <c r="F72" s="1"/>
  <c r="H98"/>
  <c r="H97" s="1"/>
  <c r="F100"/>
  <c r="F99" s="1"/>
  <c r="F106"/>
  <c r="F105" s="1"/>
  <c r="H16"/>
  <c r="H15" s="1"/>
  <c r="H14" s="1"/>
  <c r="H13" s="1"/>
  <c r="H12" s="1"/>
  <c r="H11" s="1"/>
  <c r="F59"/>
  <c r="F98"/>
  <c r="F97" s="1"/>
  <c r="G104"/>
  <c r="F15"/>
  <c r="F14" s="1"/>
  <c r="F13" s="1"/>
  <c r="F12" s="1"/>
  <c r="F11" s="1"/>
  <c r="G66"/>
  <c r="G65" s="1"/>
  <c r="G64" s="1"/>
  <c r="G63" s="1"/>
  <c r="G62" s="1"/>
  <c r="G61" s="1"/>
  <c r="G60" s="1"/>
  <c r="G73"/>
  <c r="G72" s="1"/>
  <c r="G71" s="1"/>
  <c r="G70" s="1"/>
  <c r="G100"/>
  <c r="G99" s="1"/>
  <c r="H104"/>
  <c r="G106"/>
  <c r="G105" s="1"/>
  <c r="F46"/>
  <c r="I13" i="17"/>
  <c r="I14"/>
  <c r="I16"/>
  <c r="G12"/>
  <c r="D13" i="22" s="1"/>
  <c r="G16" i="17"/>
  <c r="G15"/>
  <c r="H12"/>
  <c r="E13" i="22" s="1"/>
  <c r="H16" i="17"/>
  <c r="H13"/>
  <c r="F12" i="27" l="1"/>
  <c r="F11" s="1"/>
  <c r="G11" i="17"/>
  <c r="D17" i="22"/>
  <c r="F56" i="27"/>
  <c r="F55" s="1"/>
  <c r="F54" s="1"/>
  <c r="F49" s="1"/>
  <c r="F96" i="16"/>
  <c r="F95" s="1"/>
  <c r="I90" i="17"/>
  <c r="H111" i="16"/>
  <c r="H110" s="1"/>
  <c r="H109" s="1"/>
  <c r="H108" s="1"/>
  <c r="H107" s="1"/>
  <c r="G111"/>
  <c r="G110" s="1"/>
  <c r="G109" s="1"/>
  <c r="G108" s="1"/>
  <c r="G107" s="1"/>
  <c r="F111"/>
  <c r="F110" s="1"/>
  <c r="F109" s="1"/>
  <c r="F108" s="1"/>
  <c r="F107" s="1"/>
  <c r="F21"/>
  <c r="F20" s="1"/>
  <c r="F19" s="1"/>
  <c r="F18" s="1"/>
  <c r="F17" s="1"/>
  <c r="H21"/>
  <c r="H20" s="1"/>
  <c r="H19" s="1"/>
  <c r="H18" s="1"/>
  <c r="H17" s="1"/>
  <c r="H10" s="1"/>
  <c r="G21"/>
  <c r="G20" s="1"/>
  <c r="G19" s="1"/>
  <c r="G18" s="1"/>
  <c r="G17" s="1"/>
  <c r="G10" s="1"/>
  <c r="H57"/>
  <c r="H56" s="1"/>
  <c r="H55" s="1"/>
  <c r="H54" s="1"/>
  <c r="H53" s="1"/>
  <c r="H52" s="1"/>
  <c r="G57"/>
  <c r="G56" s="1"/>
  <c r="G55" s="1"/>
  <c r="G54" s="1"/>
  <c r="G53" s="1"/>
  <c r="G52" s="1"/>
  <c r="H64" i="17"/>
  <c r="H63" s="1"/>
  <c r="H62" s="1"/>
  <c r="H61" s="1"/>
  <c r="I81"/>
  <c r="I80" s="1"/>
  <c r="I79" s="1"/>
  <c r="I64"/>
  <c r="I63" s="1"/>
  <c r="I62" s="1"/>
  <c r="I61" s="1"/>
  <c r="G48" i="16"/>
  <c r="G47" s="1"/>
  <c r="G46" s="1"/>
  <c r="G81" i="17"/>
  <c r="G80" s="1"/>
  <c r="D21" i="22" s="1"/>
  <c r="D20" s="1"/>
  <c r="H100" i="27"/>
  <c r="H99" s="1"/>
  <c r="G90" i="17"/>
  <c r="H56" i="27"/>
  <c r="H55" s="1"/>
  <c r="H89" i="17"/>
  <c r="H88" s="1"/>
  <c r="H82"/>
  <c r="G68"/>
  <c r="D19" i="22"/>
  <c r="D18" s="1"/>
  <c r="G100" i="27"/>
  <c r="G99" s="1"/>
  <c r="F100"/>
  <c r="F99" s="1"/>
  <c r="G118" i="17"/>
  <c r="G117" s="1"/>
  <c r="G108" s="1"/>
  <c r="G107" s="1"/>
  <c r="E28" i="22"/>
  <c r="E26" s="1"/>
  <c r="H96" i="17"/>
  <c r="F57" i="16"/>
  <c r="F56" s="1"/>
  <c r="F55" s="1"/>
  <c r="F54" s="1"/>
  <c r="F53" s="1"/>
  <c r="F52" s="1"/>
  <c r="I118" i="17"/>
  <c r="I117" s="1"/>
  <c r="I108" s="1"/>
  <c r="I107" s="1"/>
  <c r="F102" i="16"/>
  <c r="F101" s="1"/>
  <c r="F94" s="1"/>
  <c r="F93" s="1"/>
  <c r="I140" i="17"/>
  <c r="I139"/>
  <c r="I138" s="1"/>
  <c r="H140"/>
  <c r="H139"/>
  <c r="H138" s="1"/>
  <c r="G96" i="16"/>
  <c r="G95" s="1"/>
  <c r="F77"/>
  <c r="F76" s="1"/>
  <c r="F75" s="1"/>
  <c r="F74" s="1"/>
  <c r="H103"/>
  <c r="H102" s="1"/>
  <c r="H101" s="1"/>
  <c r="H96"/>
  <c r="H95" s="1"/>
  <c r="G103"/>
  <c r="G102" s="1"/>
  <c r="G101" s="1"/>
  <c r="F24" i="22"/>
  <c r="I68" i="17"/>
  <c r="F19" i="22"/>
  <c r="F18" s="1"/>
  <c r="H79" i="17"/>
  <c r="E21" i="22"/>
  <c r="E20" s="1"/>
  <c r="D24"/>
  <c r="H68" i="17"/>
  <c r="E19" i="22"/>
  <c r="E18" s="1"/>
  <c r="E14"/>
  <c r="E12" s="1"/>
  <c r="F14"/>
  <c r="F12" s="1"/>
  <c r="D14"/>
  <c r="G139" i="17"/>
  <c r="G138" s="1"/>
  <c r="G140"/>
  <c r="G54" i="27" l="1"/>
  <c r="H54"/>
  <c r="G79" i="17"/>
  <c r="E24" i="22"/>
  <c r="E23" s="1"/>
  <c r="H87" i="17"/>
  <c r="F21" i="22"/>
  <c r="F20" s="1"/>
  <c r="F17"/>
  <c r="E17"/>
  <c r="D28"/>
  <c r="G96" i="17"/>
  <c r="H137"/>
  <c r="H10" s="1"/>
  <c r="H153" s="1"/>
  <c r="D20" i="18" s="1"/>
  <c r="E30" i="22"/>
  <c r="E29" s="1"/>
  <c r="I137" i="17"/>
  <c r="F30" i="22"/>
  <c r="F29" s="1"/>
  <c r="G137" i="17"/>
  <c r="D30" i="22"/>
  <c r="D29" s="1"/>
  <c r="D31" s="1"/>
  <c r="F28"/>
  <c r="F26" s="1"/>
  <c r="I96" i="17"/>
  <c r="F23" i="22"/>
  <c r="D23"/>
  <c r="G94" i="16"/>
  <c r="G93" s="1"/>
  <c r="H94"/>
  <c r="H93" s="1"/>
  <c r="G10" i="17" l="1"/>
  <c r="G153" s="1"/>
  <c r="C20" i="18" s="1"/>
  <c r="I10" i="17"/>
  <c r="I153" s="1"/>
  <c r="E20" i="18" s="1"/>
  <c r="H49" i="27"/>
  <c r="H12" s="1"/>
  <c r="H11" s="1"/>
  <c r="G49"/>
  <c r="G12" s="1"/>
  <c r="G11" s="1"/>
  <c r="F31" i="22"/>
  <c r="E31"/>
  <c r="D26"/>
  <c r="F71" i="16"/>
  <c r="F70" s="1"/>
  <c r="F69" s="1"/>
  <c r="F68" s="1"/>
  <c r="F67" s="1"/>
  <c r="G69"/>
  <c r="G68" s="1"/>
  <c r="G67" s="1"/>
  <c r="H69"/>
  <c r="H68" s="1"/>
  <c r="H67" s="1"/>
  <c r="C19" i="18" l="1"/>
  <c r="C18" s="1"/>
  <c r="C17" s="1"/>
  <c r="D19"/>
  <c r="D12" s="1"/>
  <c r="D11" s="1"/>
  <c r="E19"/>
  <c r="G84" i="16"/>
  <c r="G120" s="1"/>
  <c r="H84"/>
  <c r="H120" s="1"/>
  <c r="E12" i="18" l="1"/>
  <c r="E11" s="1"/>
  <c r="E18"/>
  <c r="E17" s="1"/>
  <c r="D18"/>
  <c r="D17" s="1"/>
  <c r="F84" i="16"/>
  <c r="F120" s="1"/>
  <c r="C12" i="18"/>
  <c r="C11" s="1"/>
</calcChain>
</file>

<file path=xl/sharedStrings.xml><?xml version="1.0" encoding="utf-8"?>
<sst xmlns="http://schemas.openxmlformats.org/spreadsheetml/2006/main" count="1341" uniqueCount="466">
  <si>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</si>
  <si>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</si>
  <si>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</si>
  <si>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</si>
  <si>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</si>
  <si>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</si>
  <si>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</si>
  <si>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</si>
  <si>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</si>
  <si>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</si>
  <si>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</si>
  <si>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</si>
  <si>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</si>
  <si>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</si>
  <si>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</si>
  <si>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</si>
  <si>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</si>
  <si>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</si>
  <si>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</si>
  <si>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</si>
  <si>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</si>
  <si>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</si>
  <si>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</si>
  <si>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</si>
  <si>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</si>
  <si>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</si>
  <si>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</si>
  <si>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</si>
  <si>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</si>
  <si>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</si>
  <si>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</si>
  <si>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</si>
  <si>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</si>
  <si>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</si>
  <si>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</si>
  <si>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</si>
  <si>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</si>
  <si>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</si>
  <si>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</si>
  <si>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</si>
  <si>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</si>
  <si>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</si>
  <si>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</si>
  <si>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</si>
  <si>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</si>
  <si>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</si>
  <si>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</si>
  <si>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</si>
  <si>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</si>
  <si>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</si>
  <si>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</si>
  <si>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</si>
  <si>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</si>
  <si>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</si>
  <si>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</si>
  <si>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</si>
  <si>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</si>
  <si>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</si>
  <si>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КВСР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</si>
  <si>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</si>
  <si>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</si>
  <si>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</si>
  <si>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</si>
  <si>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</si>
  <si>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</si>
  <si>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</si>
  <si>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</si>
  <si>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</si>
  <si>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</si>
  <si>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</si>
  <si>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 xml:space="preserve">Источники внутреннего финансирования дефицита местного  бюджета 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</si>
  <si>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</si>
  <si>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</si>
  <si>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</si>
  <si>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</si>
  <si>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</si>
  <si>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</si>
  <si>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</si>
  <si>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</si>
  <si>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</si>
  <si>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</si>
  <si>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</si>
  <si>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</si>
  <si>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</si>
  <si>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</si>
  <si>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</si>
  <si>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</si>
  <si>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</si>
  <si>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</si>
  <si>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</si>
  <si>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</si>
  <si>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</si>
  <si>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</si>
  <si>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</si>
  <si>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</si>
  <si>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</si>
  <si>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</si>
  <si>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</si>
  <si>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</si>
  <si>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</si>
  <si>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</si>
  <si>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</si>
  <si>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</si>
  <si>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</si>
  <si>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</si>
  <si>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</si>
  <si>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</si>
  <si>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</si>
  <si>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</si>
  <si>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</si>
  <si>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</si>
  <si>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</si>
  <si>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</si>
  <si>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</si>
  <si>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</si>
  <si>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</si>
  <si>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</si>
  <si>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</si>
  <si>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</si>
  <si>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</si>
  <si>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</si>
  <si>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</si>
  <si>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</si>
  <si>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</si>
  <si>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</si>
  <si>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</si>
  <si>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</si>
  <si>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</si>
  <si>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</si>
  <si>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</si>
  <si>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</si>
  <si>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</si>
  <si>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</si>
  <si>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</si>
  <si>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</si>
  <si>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</si>
  <si>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</si>
  <si>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</si>
  <si>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</si>
  <si>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</si>
  <si>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</si>
  <si>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</si>
  <si>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</si>
  <si>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</si>
  <si>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</si>
  <si>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</si>
  <si>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</si>
  <si>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</si>
  <si>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</si>
  <si>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</si>
  <si>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</si>
  <si>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</si>
  <si>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</si>
  <si>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</si>
  <si>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</si>
  <si>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</si>
  <si>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</si>
  <si>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</si>
  <si>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</si>
  <si>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</si>
  <si>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</si>
  <si>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</si>
  <si>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</si>
  <si>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</si>
  <si>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</si>
  <si>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</si>
  <si>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</si>
  <si>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</si>
  <si>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</si>
  <si>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</si>
  <si>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</si>
  <si>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</si>
  <si>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</si>
  <si>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</si>
  <si>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</si>
  <si>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</si>
  <si>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</si>
  <si>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</si>
  <si>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</si>
  <si>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</si>
  <si>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</si>
  <si>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</si>
  <si>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</si>
  <si>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</si>
  <si>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</si>
  <si>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</si>
  <si>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</si>
  <si>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</si>
  <si>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</si>
  <si>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</si>
  <si>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</si>
  <si>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</si>
  <si>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</si>
  <si>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</si>
  <si>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</si>
  <si>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</si>
  <si>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</si>
  <si>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</si>
  <si>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</si>
  <si>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</si>
  <si>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</si>
  <si>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</si>
  <si>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</si>
  <si>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</si>
  <si>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</si>
  <si>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</si>
  <si>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</si>
  <si>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</si>
  <si>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</si>
  <si>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</si>
  <si>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</si>
  <si>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</si>
  <si>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</si>
  <si>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</si>
  <si>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</si>
  <si>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</si>
  <si>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</si>
  <si>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</si>
  <si>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</si>
  <si>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</si>
  <si>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Таблица 1</t>
  </si>
  <si>
    <t>Таблица 4</t>
  </si>
  <si>
    <t>Наименование района</t>
  </si>
  <si>
    <t>Таблица 3</t>
  </si>
  <si>
    <t>Таблица 2</t>
  </si>
  <si>
    <t>Таблица 5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</si>
  <si>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</si>
  <si>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</si>
  <si>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</si>
  <si>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</si>
  <si>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</si>
  <si>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</si>
  <si>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</si>
  <si>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</si>
  <si>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</si>
  <si>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</si>
  <si>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</si>
  <si>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</si>
  <si>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</si>
  <si>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</si>
  <si>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</si>
  <si>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</si>
  <si>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</si>
  <si>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</si>
  <si>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</si>
  <si>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</si>
  <si>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</si>
  <si>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</si>
  <si>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</si>
  <si>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</si>
  <si>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</si>
  <si>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</si>
  <si>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</si>
  <si>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</si>
  <si>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</si>
  <si>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</si>
  <si>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</si>
  <si>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</si>
  <si>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</si>
  <si>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</si>
  <si>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</si>
  <si>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</si>
  <si>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</si>
  <si>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</si>
  <si>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Саракташский р-н</t>
  </si>
  <si>
    <t>Прочие субсидии бюджетам сельских поселений</t>
  </si>
  <si>
    <t>Прочие субсидии</t>
  </si>
  <si>
    <t>Закупка энергетических ресурсов</t>
  </si>
  <si>
    <t>Таблица 6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</si>
  <si>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</si>
  <si>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</si>
  <si>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</si>
  <si>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</si>
  <si>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</si>
  <si>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</si>
  <si>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</si>
  <si>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</si>
  <si>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</si>
  <si>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</si>
  <si>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</si>
  <si>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</si>
  <si>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</si>
  <si>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</si>
  <si>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2025 год</t>
  </si>
  <si>
    <t>Администрция Каировского сельсовета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</si>
  <si>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</si>
  <si>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</si>
  <si>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</si>
  <si>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</si>
  <si>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</si>
  <si>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</si>
  <si>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</si>
  <si>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</si>
  <si>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</si>
  <si>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</si>
  <si>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</si>
  <si>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приобретение оборудования для спортивной (игровой, спортивно-игровой) площадки)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</si>
  <si>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</si>
  <si>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</si>
  <si>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</si>
  <si>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</si>
  <si>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</si>
  <si>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</si>
  <si>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</si>
  <si>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</si>
  <si>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</si>
  <si>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</si>
  <si>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</si>
  <si>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</si>
  <si>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</si>
  <si>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</si>
  <si>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</si>
  <si>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</si>
  <si>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</si>
  <si>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</si>
  <si>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</si>
  <si>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</si>
  <si>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</si>
  <si>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</si>
  <si>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</si>
  <si>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</si>
  <si>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</si>
  <si>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</si>
  <si>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</si>
  <si>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</si>
  <si>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</si>
  <si>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</si>
  <si>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</si>
  <si>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</si>
  <si>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</si>
  <si>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</si>
  <si>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</si>
  <si>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</si>
  <si>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</si>
  <si>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</si>
  <si>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</si>
  <si>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</si>
  <si>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</si>
  <si>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</si>
  <si>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</si>
  <si>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</si>
  <si>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</si>
  <si>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</si>
  <si>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</si>
  <si>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</si>
  <si>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</si>
  <si>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</si>
  <si>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</si>
  <si>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</si>
  <si>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</si>
  <si>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</si>
  <si>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</si>
  <si>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</si>
  <si>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</si>
  <si>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</si>
  <si>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</si>
  <si>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</si>
  <si>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</si>
  <si>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</si>
  <si>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</si>
  <si>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</si>
  <si>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</si>
  <si>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</si>
  <si>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</si>
  <si>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</si>
  <si>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</si>
  <si>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575П5И1402</t>
  </si>
  <si>
    <t>Мероприятия по завершению реализации инициативных проектов (приобретение оборудования для спортивной (игровой, спортивно-игровой) площадки)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</si>
  <si>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</si>
  <si>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</si>
  <si>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</si>
  <si>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</si>
  <si>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</si>
  <si>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126 11715030100002150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</si>
  <si>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</si>
  <si>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</si>
  <si>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</si>
  <si>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</si>
  <si>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</si>
  <si>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</si>
  <si>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</si>
  <si>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</si>
  <si>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</si>
  <si>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</si>
  <si>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</si>
  <si>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</si>
  <si>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</si>
  <si>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</si>
  <si>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</si>
  <si>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</si>
  <si>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</si>
  <si>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</si>
  <si>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</si>
  <si>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</si>
  <si>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</si>
  <si>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</si>
  <si>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</si>
  <si>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</si>
  <si>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</si>
  <si>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Приложение 7</t>
  </si>
  <si>
    <t>к решению Совета депутатов</t>
  </si>
  <si>
    <t>Наименование кода дохода бюджета</t>
  </si>
  <si>
    <t>000 20220001000000150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</si>
  <si>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</si>
  <si>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</si>
  <si>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</si>
  <si>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</si>
  <si>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Центральный аппарат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</si>
  <si>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</si>
  <si>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</si>
  <si>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</si>
  <si>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</si>
  <si>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</si>
  <si>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</si>
  <si>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Таблица 7</t>
  </si>
  <si>
    <t>57404Т0080</t>
  </si>
  <si>
    <t>57404Т0090</t>
  </si>
  <si>
    <t>57405Т0050</t>
  </si>
  <si>
    <t>57405Т0070</t>
  </si>
  <si>
    <t>57405Т0030</t>
  </si>
  <si>
    <t>57405Т0060</t>
  </si>
  <si>
    <t>57405Т0040</t>
  </si>
  <si>
    <t>2026 год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</si>
  <si>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</si>
  <si>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</si>
  <si>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</si>
  <si>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</si>
  <si>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</si>
  <si>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</si>
  <si>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</si>
  <si>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Приложение 8</t>
  </si>
  <si>
    <t>на 2025 год и на плановый период 2026 и 2027 годов</t>
  </si>
  <si>
    <t>2027 год</t>
  </si>
  <si>
    <t>Поступление доходов в местный бюджет по кодам видов доходов, подвидов доходов на 2025 год и на плановый период 2026 и 2027 годов</t>
  </si>
  <si>
    <t>Распределение бюджетных ассигнований бюджета поселения по разделам и подразделам классификации расходов бюджета на 2025 год и на плановый период 2026 и 2027 годов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</si>
  <si>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2025 год и на плановый период 2026 и 2027 годов</t>
  </si>
  <si>
    <t>Ведомственная структура расходов местного бюджета на 2025 год и на плановый период 2026 и 2027 годов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</si>
  <si>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2025 ГОД И НА ПЛАНОВЫЙ ПЕРИОД 2026 И 2027 ГОДОВ</t>
  </si>
  <si>
    <t>Распределение иных межбюджетных трансфертов, передаваемых районному бюджету из бюджета муниципального образования Каировский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2025 год и на плановый период 2026 и 2027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</si>
  <si>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 и 2027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</si>
  <si>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2025 год и на плановый период 2026 и 2027 годов</t>
  </si>
  <si>
    <t>Распределение иных межбюджетных трансфертов, передаваемых районному бюджету из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 и 2027 годов</t>
  </si>
  <si>
    <t>Распределение иных межбюджетных трансфертов, передаваемых районному бюджету на осуществление части полномочий органов местного самоуправления поселений Саракташского района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2025 год и на плановый период 2026 и 2027 годов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</si>
  <si>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2025 год и на плановый период 2026 и 2027 годов</t>
  </si>
  <si>
    <t>Распределение иных межбюджетных трансфертов, передаваемых районному бюджету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2025 год и на плановый период 2026 и 2027 годов</t>
  </si>
  <si>
    <t xml:space="preserve">Основные параметры первоочередных расходов бюджета на 2025 год </t>
  </si>
  <si>
    <t>Распределение иных межбюджетных трансфертов, передаваемых районному бюджету из бюджетов поселений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 и 2027 годов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</si>
  <si>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</si>
  <si>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</si>
  <si>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</si>
  <si>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000 11100000000000000</t>
  </si>
  <si>
    <t>000 11105000000000120</t>
  </si>
  <si>
    <t>000 11105020000000120</t>
  </si>
  <si>
    <t>126 11105025100000120</t>
  </si>
  <si>
    <t>Закупка товаров, работ, услуг в целях капитального ремонта государственного (муниципального) имущества</t>
  </si>
  <si>
    <t>57406S0450</t>
  </si>
  <si>
    <t>Мероприятия по капитальному ремонту объектов коммунальной инфраструктуры муниципальной собственности</t>
  </si>
  <si>
    <t>Специальные расходы</t>
  </si>
  <si>
    <t>Непрограммное направление расходов (непрограммные мероприятия)</t>
  </si>
  <si>
    <t>Проведение выборов в представительные органы муниципального образования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</si>
  <si>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</si>
  <si>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</si>
  <si>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Обеспечение проведения выборов и референдумов</t>
  </si>
  <si>
    <t>07</t>
  </si>
  <si>
    <t>880</t>
  </si>
  <si>
    <t xml:space="preserve">№179 от 24.12.2024 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</si>
</sst>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  <numFmt numFmtId="173" formatCode="_-* #,##0_р_._-;\-* #,##0_р_._-;_-* &quot;-&quot;??_р_._-;_-@_-"/>
  </numFmts>
  <fonts count="40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41">
    <xf numFmtId="0" fontId="0" fillId="0" borderId="0" xfId="0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14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71" fontId="5" fillId="0" borderId="0" xfId="2" applyNumberFormat="1" applyFont="1" applyFill="1" applyAlignment="1" applyProtection="1">
      <protection hidden="1"/>
    </xf>
    <xf numFmtId="164" fontId="0" fillId="0" borderId="0" xfId="4" applyNumberFormat="1" applyFont="1"/>
    <xf numFmtId="0" fontId="16" fillId="0" borderId="0" xfId="0" applyFont="1"/>
    <xf numFmtId="164" fontId="16" fillId="0" borderId="0" xfId="4" applyNumberFormat="1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49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vertical="top" wrapText="1"/>
    </xf>
    <xf numFmtId="49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wrapText="1"/>
    </xf>
    <xf numFmtId="49" fontId="27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wrapText="1"/>
    </xf>
    <xf numFmtId="0" fontId="25" fillId="2" borderId="7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vertical="center"/>
    </xf>
    <xf numFmtId="164" fontId="19" fillId="2" borderId="7" xfId="4" applyNumberFormat="1" applyFont="1" applyFill="1" applyBorder="1" applyAlignment="1">
      <alignment horizontal="center"/>
    </xf>
    <xf numFmtId="0" fontId="18" fillId="2" borderId="7" xfId="0" applyFont="1" applyFill="1" applyBorder="1"/>
    <xf numFmtId="0" fontId="18" fillId="2" borderId="7" xfId="0" applyFont="1" applyFill="1" applyBorder="1" applyAlignment="1">
      <alignment horizontal="left"/>
    </xf>
    <xf numFmtId="164" fontId="18" fillId="2" borderId="7" xfId="4" applyNumberFormat="1" applyFont="1" applyFill="1" applyBorder="1"/>
    <xf numFmtId="0" fontId="19" fillId="2" borderId="7" xfId="0" applyFont="1" applyFill="1" applyBorder="1"/>
    <xf numFmtId="4" fontId="26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 wrapText="1"/>
    </xf>
    <xf numFmtId="172" fontId="28" fillId="2" borderId="7" xfId="4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0" fillId="2" borderId="7" xfId="2" applyFont="1" applyFill="1" applyBorder="1" applyAlignment="1">
      <alignment horizontal="center" wrapText="1"/>
    </xf>
    <xf numFmtId="0" fontId="20" fillId="2" borderId="8" xfId="2" applyFont="1" applyFill="1" applyBorder="1" applyAlignment="1">
      <alignment horizontal="left" vertical="top" wrapText="1"/>
    </xf>
    <xf numFmtId="166" fontId="20" fillId="2" borderId="8" xfId="2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wrapText="1"/>
    </xf>
    <xf numFmtId="166" fontId="20" fillId="2" borderId="9" xfId="2" applyNumberFormat="1" applyFont="1" applyFill="1" applyBorder="1" applyAlignment="1">
      <alignment horizontal="right" wrapText="1"/>
    </xf>
    <xf numFmtId="49" fontId="20" fillId="2" borderId="7" xfId="2" applyNumberFormat="1" applyFont="1" applyFill="1" applyBorder="1" applyAlignment="1">
      <alignment horizontal="center" wrapText="1"/>
    </xf>
    <xf numFmtId="4" fontId="11" fillId="2" borderId="7" xfId="0" applyNumberFormat="1" applyFont="1" applyFill="1" applyBorder="1" applyAlignment="1">
      <alignment horizontal="right" wrapText="1"/>
    </xf>
    <xf numFmtId="4" fontId="11" fillId="2" borderId="7" xfId="0" applyNumberFormat="1" applyFont="1" applyFill="1" applyBorder="1" applyAlignment="1">
      <alignment horizontal="right" vertical="top" wrapText="1"/>
    </xf>
    <xf numFmtId="0" fontId="26" fillId="2" borderId="7" xfId="0" applyNumberFormat="1" applyFont="1" applyFill="1" applyBorder="1" applyAlignment="1">
      <alignment horizontal="center"/>
    </xf>
    <xf numFmtId="0" fontId="2" fillId="2" borderId="0" xfId="1" applyFont="1" applyFill="1"/>
    <xf numFmtId="0" fontId="19" fillId="2" borderId="7" xfId="0" applyFont="1" applyFill="1" applyBorder="1" applyAlignment="1">
      <alignment horizontal="center"/>
    </xf>
    <xf numFmtId="171" fontId="18" fillId="2" borderId="7" xfId="2" applyNumberFormat="1" applyFont="1" applyFill="1" applyBorder="1" applyAlignment="1" applyProtection="1">
      <alignment horizontal="right" vertical="top"/>
      <protection hidden="1"/>
    </xf>
    <xf numFmtId="4" fontId="11" fillId="2" borderId="9" xfId="0" applyNumberFormat="1" applyFont="1" applyFill="1" applyBorder="1" applyAlignment="1">
      <alignment horizontal="right" wrapText="1"/>
    </xf>
    <xf numFmtId="4" fontId="11" fillId="2" borderId="9" xfId="0" applyNumberFormat="1" applyFont="1" applyFill="1" applyBorder="1" applyAlignment="1">
      <alignment horizontal="right" vertical="top" wrapText="1"/>
    </xf>
    <xf numFmtId="3" fontId="11" fillId="2" borderId="11" xfId="0" applyNumberFormat="1" applyFont="1" applyFill="1" applyBorder="1" applyAlignment="1">
      <alignment horizontal="right" wrapText="1"/>
    </xf>
    <xf numFmtId="3" fontId="11" fillId="2" borderId="18" xfId="0" applyNumberFormat="1" applyFont="1" applyFill="1" applyBorder="1" applyAlignment="1">
      <alignment horizontal="right" wrapText="1"/>
    </xf>
    <xf numFmtId="166" fontId="20" fillId="2" borderId="7" xfId="2" applyNumberFormat="1" applyFont="1" applyFill="1" applyBorder="1" applyAlignment="1">
      <alignment horizontal="right" vertical="top" wrapText="1"/>
    </xf>
    <xf numFmtId="166" fontId="20" fillId="2" borderId="9" xfId="2" applyNumberFormat="1" applyFont="1" applyFill="1" applyBorder="1" applyAlignment="1">
      <alignment horizontal="right" vertical="top" wrapText="1"/>
    </xf>
    <xf numFmtId="0" fontId="20" fillId="2" borderId="7" xfId="2" applyFont="1" applyFill="1" applyBorder="1" applyAlignment="1">
      <alignment horizontal="left" vertical="top" wrapText="1"/>
    </xf>
    <xf numFmtId="0" fontId="20" fillId="2" borderId="10" xfId="2" applyFont="1" applyFill="1" applyBorder="1" applyAlignment="1">
      <alignment horizontal="center" wrapText="1"/>
    </xf>
    <xf numFmtId="0" fontId="20" fillId="2" borderId="19" xfId="2" applyFont="1" applyFill="1" applyBorder="1" applyAlignment="1">
      <alignment horizontal="left" vertical="top" wrapText="1"/>
    </xf>
    <xf numFmtId="166" fontId="20" fillId="2" borderId="19" xfId="2" applyNumberFormat="1" applyFont="1" applyFill="1" applyBorder="1" applyAlignment="1">
      <alignment horizontal="right" wrapText="1"/>
    </xf>
    <xf numFmtId="166" fontId="20" fillId="2" borderId="10" xfId="2" applyNumberFormat="1" applyFont="1" applyFill="1" applyBorder="1" applyAlignment="1">
      <alignment horizontal="right" wrapText="1"/>
    </xf>
    <xf numFmtId="166" fontId="20" fillId="2" borderId="12" xfId="2" applyNumberFormat="1" applyFont="1" applyFill="1" applyBorder="1" applyAlignment="1">
      <alignment horizontal="right" wrapText="1"/>
    </xf>
    <xf numFmtId="0" fontId="33" fillId="2" borderId="20" xfId="2" applyFont="1" applyFill="1" applyBorder="1" applyAlignment="1">
      <alignment horizontal="center" wrapText="1"/>
    </xf>
    <xf numFmtId="0" fontId="33" fillId="2" borderId="13" xfId="2" applyFont="1" applyFill="1" applyBorder="1" applyAlignment="1">
      <alignment horizontal="left" vertical="top" wrapText="1"/>
    </xf>
    <xf numFmtId="166" fontId="33" fillId="2" borderId="13" xfId="2" applyNumberFormat="1" applyFont="1" applyFill="1" applyBorder="1" applyAlignment="1">
      <alignment horizontal="right" vertical="top" wrapText="1"/>
    </xf>
    <xf numFmtId="0" fontId="33" fillId="2" borderId="10" xfId="2" applyFont="1" applyFill="1" applyBorder="1" applyAlignment="1">
      <alignment horizontal="left" vertical="top" wrapText="1"/>
    </xf>
    <xf numFmtId="166" fontId="33" fillId="2" borderId="10" xfId="2" applyNumberFormat="1" applyFont="1" applyFill="1" applyBorder="1" applyAlignment="1">
      <alignment horizontal="right" vertical="top" wrapText="1"/>
    </xf>
    <xf numFmtId="0" fontId="33" fillId="2" borderId="19" xfId="2" applyFont="1" applyFill="1" applyBorder="1" applyAlignment="1">
      <alignment horizontal="right" vertical="top" wrapText="1"/>
    </xf>
    <xf numFmtId="0" fontId="20" fillId="2" borderId="8" xfId="2" applyFont="1" applyFill="1" applyBorder="1" applyAlignment="1">
      <alignment horizontal="right" vertical="top" wrapText="1"/>
    </xf>
    <xf numFmtId="49" fontId="20" fillId="2" borderId="8" xfId="2" applyNumberFormat="1" applyFont="1" applyFill="1" applyBorder="1" applyAlignment="1">
      <alignment horizontal="right" vertical="top" wrapText="1"/>
    </xf>
    <xf numFmtId="0" fontId="20" fillId="2" borderId="8" xfId="0" applyFont="1" applyFill="1" applyBorder="1" applyAlignment="1">
      <alignment horizontal="left" vertical="top" wrapText="1"/>
    </xf>
    <xf numFmtId="0" fontId="18" fillId="2" borderId="8" xfId="1" applyNumberFormat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9" fontId="18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/>
      <protection hidden="1"/>
    </xf>
    <xf numFmtId="4" fontId="18" fillId="2" borderId="9" xfId="1" applyNumberFormat="1" applyFont="1" applyFill="1" applyBorder="1" applyAlignment="1" applyProtection="1">
      <alignment horizontal="right" vertical="top"/>
      <protection hidden="1"/>
    </xf>
    <xf numFmtId="0" fontId="19" fillId="2" borderId="17" xfId="1" applyNumberFormat="1" applyFont="1" applyFill="1" applyBorder="1" applyAlignment="1" applyProtection="1">
      <alignment horizontal="left" vertical="top" wrapText="1"/>
      <protection hidden="1"/>
    </xf>
    <xf numFmtId="0" fontId="18" fillId="0" borderId="0" xfId="0" applyFont="1" applyAlignment="1">
      <alignment horizontal="right" vertical="center"/>
    </xf>
    <xf numFmtId="0" fontId="39" fillId="2" borderId="8" xfId="0" applyFont="1" applyFill="1" applyBorder="1" applyAlignment="1">
      <alignment horizontal="justify" vertical="center"/>
    </xf>
    <xf numFmtId="49" fontId="18" fillId="2" borderId="7" xfId="0" applyNumberFormat="1" applyFont="1" applyFill="1" applyBorder="1" applyAlignment="1">
      <alignment horizontal="center" vertical="center"/>
    </xf>
    <xf numFmtId="4" fontId="18" fillId="2" borderId="7" xfId="0" applyNumberFormat="1" applyFont="1" applyFill="1" applyBorder="1"/>
    <xf numFmtId="4" fontId="18" fillId="2" borderId="9" xfId="0" applyNumberFormat="1" applyFont="1" applyFill="1" applyBorder="1"/>
    <xf numFmtId="49" fontId="19" fillId="2" borderId="11" xfId="0" applyNumberFormat="1" applyFont="1" applyFill="1" applyBorder="1" applyAlignment="1">
      <alignment horizontal="center" vertical="center"/>
    </xf>
    <xf numFmtId="4" fontId="19" fillId="2" borderId="11" xfId="0" applyNumberFormat="1" applyFont="1" applyFill="1" applyBorder="1"/>
    <xf numFmtId="0" fontId="19" fillId="2" borderId="20" xfId="1" applyNumberFormat="1" applyFont="1" applyFill="1" applyBorder="1" applyAlignment="1" applyProtection="1">
      <alignment horizontal="center" vertical="justify"/>
      <protection hidden="1"/>
    </xf>
    <xf numFmtId="0" fontId="18" fillId="2" borderId="20" xfId="1" applyNumberFormat="1" applyFont="1" applyFill="1" applyBorder="1" applyAlignment="1" applyProtection="1">
      <alignment horizontal="center"/>
      <protection hidden="1"/>
    </xf>
    <xf numFmtId="169" fontId="19" fillId="2" borderId="7" xfId="1" applyNumberFormat="1" applyFont="1" applyFill="1" applyBorder="1" applyAlignment="1" applyProtection="1">
      <alignment horizontal="right" vertical="top" wrapText="1"/>
      <protection hidden="1"/>
    </xf>
    <xf numFmtId="49" fontId="18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7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1" applyFont="1" applyFill="1" applyBorder="1" applyAlignment="1" applyProtection="1">
      <alignment horizontal="left" vertical="top" wrapText="1"/>
      <protection hidden="1"/>
    </xf>
    <xf numFmtId="168" fontId="35" fillId="2" borderId="7" xfId="0" applyNumberFormat="1" applyFont="1" applyFill="1" applyBorder="1" applyAlignment="1">
      <alignment horizontal="right" vertical="top" wrapText="1"/>
    </xf>
    <xf numFmtId="4" fontId="35" fillId="2" borderId="7" xfId="0" applyNumberFormat="1" applyFont="1" applyFill="1" applyBorder="1" applyAlignment="1">
      <alignment vertical="top" wrapText="1"/>
    </xf>
    <xf numFmtId="0" fontId="34" fillId="2" borderId="11" xfId="0" applyFont="1" applyFill="1" applyBorder="1" applyAlignment="1">
      <alignment horizontal="right" vertical="top" wrapText="1"/>
    </xf>
    <xf numFmtId="168" fontId="35" fillId="2" borderId="7" xfId="0" applyNumberFormat="1" applyFont="1" applyFill="1" applyBorder="1" applyAlignment="1">
      <alignment vertical="top" wrapText="1"/>
    </xf>
    <xf numFmtId="169" fontId="18" fillId="2" borderId="7" xfId="1" applyNumberFormat="1" applyFont="1" applyFill="1" applyBorder="1" applyAlignment="1" applyProtection="1">
      <alignment vertical="top" wrapText="1"/>
      <protection hidden="1"/>
    </xf>
    <xf numFmtId="167" fontId="18" fillId="2" borderId="7" xfId="1" applyNumberFormat="1" applyFont="1" applyFill="1" applyBorder="1" applyAlignment="1" applyProtection="1">
      <alignment vertical="top" wrapText="1"/>
      <protection hidden="1"/>
    </xf>
    <xf numFmtId="4" fontId="34" fillId="2" borderId="11" xfId="0" applyNumberFormat="1" applyFont="1" applyFill="1" applyBorder="1" applyAlignment="1">
      <alignment vertical="top" wrapText="1"/>
    </xf>
    <xf numFmtId="0" fontId="34" fillId="2" borderId="17" xfId="0" applyFont="1" applyFill="1" applyBorder="1" applyAlignment="1">
      <alignment horizontal="left" vertical="top" wrapText="1"/>
    </xf>
    <xf numFmtId="0" fontId="0" fillId="2" borderId="0" xfId="0" applyFill="1"/>
    <xf numFmtId="0" fontId="12" fillId="2" borderId="0" xfId="0" applyFont="1" applyFill="1" applyAlignment="1"/>
    <xf numFmtId="0" fontId="18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49" fontId="11" fillId="2" borderId="8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left" vertical="top" wrapText="1"/>
    </xf>
    <xf numFmtId="49" fontId="11" fillId="2" borderId="17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20" fillId="2" borderId="20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top" wrapText="1"/>
    </xf>
    <xf numFmtId="0" fontId="19" fillId="2" borderId="16" xfId="0" applyFont="1" applyFill="1" applyBorder="1" applyAlignment="1">
      <alignment horizontal="center" vertical="top" wrapText="1"/>
    </xf>
    <xf numFmtId="0" fontId="33" fillId="2" borderId="8" xfId="2" applyFont="1" applyFill="1" applyBorder="1" applyAlignment="1">
      <alignment horizontal="left" vertical="top" wrapText="1"/>
    </xf>
    <xf numFmtId="49" fontId="19" fillId="2" borderId="7" xfId="0" applyNumberFormat="1" applyFont="1" applyFill="1" applyBorder="1" applyAlignment="1">
      <alignment horizontal="center" vertical="center"/>
    </xf>
    <xf numFmtId="4" fontId="19" fillId="2" borderId="7" xfId="0" applyNumberFormat="1" applyFont="1" applyFill="1" applyBorder="1"/>
    <xf numFmtId="4" fontId="19" fillId="2" borderId="9" xfId="0" applyNumberFormat="1" applyFont="1" applyFill="1" applyBorder="1"/>
    <xf numFmtId="0" fontId="39" fillId="2" borderId="8" xfId="0" applyFont="1" applyFill="1" applyBorder="1" applyAlignment="1">
      <alignment horizontal="justify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49" fontId="19" fillId="2" borderId="8" xfId="1" applyNumberFormat="1" applyFont="1" applyFill="1" applyBorder="1" applyAlignment="1" applyProtection="1">
      <alignment horizontal="left" vertical="top" wrapText="1"/>
      <protection hidden="1"/>
    </xf>
    <xf numFmtId="170" fontId="39" fillId="2" borderId="8" xfId="0" applyNumberFormat="1" applyFont="1" applyFill="1" applyBorder="1" applyAlignment="1">
      <alignment horizontal="justify" vertical="top" wrapText="1"/>
    </xf>
    <xf numFmtId="49" fontId="18" fillId="2" borderId="7" xfId="0" applyNumberFormat="1" applyFont="1" applyFill="1" applyBorder="1" applyAlignment="1">
      <alignment horizontal="center" vertical="top" wrapText="1"/>
    </xf>
    <xf numFmtId="167" fontId="19" fillId="2" borderId="8" xfId="1" applyNumberFormat="1" applyFont="1" applyFill="1" applyBorder="1" applyAlignment="1" applyProtection="1">
      <alignment horizontal="left" vertical="top" wrapText="1"/>
      <protection hidden="1"/>
    </xf>
    <xf numFmtId="49" fontId="19" fillId="2" borderId="7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right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right" vertical="center" wrapText="1"/>
    </xf>
    <xf numFmtId="0" fontId="34" fillId="2" borderId="8" xfId="0" applyFont="1" applyFill="1" applyBorder="1" applyAlignment="1">
      <alignment horizontal="left" vertical="top" wrapText="1"/>
    </xf>
    <xf numFmtId="168" fontId="34" fillId="2" borderId="7" xfId="0" applyNumberFormat="1" applyFont="1" applyFill="1" applyBorder="1" applyAlignment="1">
      <alignment vertical="top" wrapText="1"/>
    </xf>
    <xf numFmtId="169" fontId="34" fillId="2" borderId="7" xfId="0" applyNumberFormat="1" applyFont="1" applyFill="1" applyBorder="1" applyAlignment="1">
      <alignment vertical="top" wrapText="1"/>
    </xf>
    <xf numFmtId="167" fontId="34" fillId="2" borderId="7" xfId="0" applyNumberFormat="1" applyFont="1" applyFill="1" applyBorder="1" applyAlignment="1">
      <alignment vertical="top" wrapText="1"/>
    </xf>
    <xf numFmtId="4" fontId="34" fillId="2" borderId="7" xfId="0" applyNumberFormat="1" applyFont="1" applyFill="1" applyBorder="1" applyAlignment="1">
      <alignment vertical="top" wrapText="1"/>
    </xf>
    <xf numFmtId="0" fontId="39" fillId="2" borderId="8" xfId="0" applyFont="1" applyFill="1" applyBorder="1" applyAlignment="1">
      <alignment horizontal="left" vertical="top" wrapText="1"/>
    </xf>
    <xf numFmtId="0" fontId="35" fillId="2" borderId="8" xfId="0" applyFont="1" applyFill="1" applyBorder="1" applyAlignment="1">
      <alignment horizontal="left" vertical="top" wrapText="1"/>
    </xf>
    <xf numFmtId="169" fontId="35" fillId="2" borderId="7" xfId="0" applyNumberFormat="1" applyFont="1" applyFill="1" applyBorder="1" applyAlignment="1">
      <alignment vertical="top" wrapText="1"/>
    </xf>
    <xf numFmtId="167" fontId="35" fillId="2" borderId="7" xfId="0" applyNumberFormat="1" applyFont="1" applyFill="1" applyBorder="1" applyAlignment="1">
      <alignment vertical="top" wrapText="1"/>
    </xf>
    <xf numFmtId="169" fontId="19" fillId="2" borderId="7" xfId="1" applyNumberFormat="1" applyFont="1" applyFill="1" applyBorder="1" applyAlignment="1" applyProtection="1">
      <alignment vertical="top" wrapText="1"/>
      <protection hidden="1"/>
    </xf>
    <xf numFmtId="167" fontId="19" fillId="2" borderId="7" xfId="1" applyNumberFormat="1" applyFont="1" applyFill="1" applyBorder="1" applyAlignment="1" applyProtection="1">
      <alignment vertical="top" wrapText="1"/>
      <protection hidden="1"/>
    </xf>
    <xf numFmtId="0" fontId="36" fillId="2" borderId="8" xfId="0" applyFont="1" applyFill="1" applyBorder="1" applyAlignment="1">
      <alignment horizontal="left" vertical="top" wrapText="1"/>
    </xf>
    <xf numFmtId="168" fontId="36" fillId="2" borderId="7" xfId="0" applyNumberFormat="1" applyFont="1" applyFill="1" applyBorder="1" applyAlignment="1">
      <alignment vertical="top" wrapText="1"/>
    </xf>
    <xf numFmtId="169" fontId="36" fillId="2" borderId="7" xfId="0" applyNumberFormat="1" applyFont="1" applyFill="1" applyBorder="1" applyAlignment="1">
      <alignment vertical="top" wrapText="1"/>
    </xf>
    <xf numFmtId="167" fontId="36" fillId="2" borderId="7" xfId="0" applyNumberFormat="1" applyFont="1" applyFill="1" applyBorder="1" applyAlignment="1">
      <alignment vertical="top" wrapText="1"/>
    </xf>
    <xf numFmtId="170" fontId="39" fillId="2" borderId="8" xfId="0" applyNumberFormat="1" applyFont="1" applyFill="1" applyBorder="1" applyAlignment="1">
      <alignment horizontal="left" vertical="top" wrapText="1"/>
    </xf>
    <xf numFmtId="168" fontId="37" fillId="2" borderId="7" xfId="0" applyNumberFormat="1" applyFont="1" applyFill="1" applyBorder="1" applyAlignment="1">
      <alignment vertical="top" wrapText="1"/>
    </xf>
    <xf numFmtId="169" fontId="37" fillId="2" borderId="7" xfId="0" applyNumberFormat="1" applyFont="1" applyFill="1" applyBorder="1" applyAlignment="1">
      <alignment vertical="top" wrapText="1"/>
    </xf>
    <xf numFmtId="167" fontId="37" fillId="2" borderId="7" xfId="0" applyNumberFormat="1" applyFont="1" applyFill="1" applyBorder="1" applyAlignment="1">
      <alignment vertical="top" wrapText="1"/>
    </xf>
    <xf numFmtId="0" fontId="37" fillId="2" borderId="8" xfId="0" applyFont="1" applyFill="1" applyBorder="1" applyAlignment="1">
      <alignment horizontal="left" vertical="top" wrapText="1"/>
    </xf>
    <xf numFmtId="0" fontId="39" fillId="2" borderId="8" xfId="0" applyFont="1" applyFill="1" applyBorder="1" applyAlignment="1">
      <alignment horizontal="left" vertical="top"/>
    </xf>
    <xf numFmtId="0" fontId="38" fillId="2" borderId="8" xfId="0" applyFont="1" applyFill="1" applyBorder="1" applyAlignment="1">
      <alignment horizontal="left" vertical="top" wrapText="1"/>
    </xf>
    <xf numFmtId="4" fontId="36" fillId="2" borderId="7" xfId="0" applyNumberFormat="1" applyFont="1" applyFill="1" applyBorder="1" applyAlignment="1">
      <alignment vertical="top" wrapText="1"/>
    </xf>
    <xf numFmtId="4" fontId="19" fillId="2" borderId="7" xfId="1" applyNumberFormat="1" applyFont="1" applyFill="1" applyBorder="1" applyAlignment="1" applyProtection="1">
      <alignment vertical="top"/>
      <protection hidden="1"/>
    </xf>
    <xf numFmtId="168" fontId="19" fillId="2" borderId="7" xfId="1" applyNumberFormat="1" applyFont="1" applyFill="1" applyBorder="1" applyAlignment="1" applyProtection="1">
      <alignment vertical="top" wrapText="1"/>
      <protection hidden="1"/>
    </xf>
    <xf numFmtId="4" fontId="18" fillId="2" borderId="7" xfId="1" applyNumberFormat="1" applyFont="1" applyFill="1" applyBorder="1" applyAlignment="1" applyProtection="1">
      <alignment vertical="top"/>
      <protection hidden="1"/>
    </xf>
    <xf numFmtId="168" fontId="18" fillId="2" borderId="7" xfId="1" applyNumberFormat="1" applyFont="1" applyFill="1" applyBorder="1" applyAlignment="1" applyProtection="1">
      <alignment vertical="top" wrapText="1"/>
      <protection hidden="1"/>
    </xf>
    <xf numFmtId="169" fontId="35" fillId="2" borderId="7" xfId="0" applyNumberFormat="1" applyFont="1" applyFill="1" applyBorder="1" applyAlignment="1">
      <alignment horizontal="right" vertical="top" wrapText="1"/>
    </xf>
    <xf numFmtId="168" fontId="34" fillId="2" borderId="7" xfId="0" applyNumberFormat="1" applyFont="1" applyFill="1" applyBorder="1" applyAlignment="1">
      <alignment horizontal="right" vertical="top" wrapText="1"/>
    </xf>
    <xf numFmtId="169" fontId="34" fillId="2" borderId="7" xfId="0" applyNumberFormat="1" applyFont="1" applyFill="1" applyBorder="1" applyAlignment="1">
      <alignment horizontal="right" vertical="top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1" fillId="2" borderId="0" xfId="0" applyFont="1" applyFill="1" applyAlignment="1">
      <alignment horizontal="right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0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8" fillId="2" borderId="8" xfId="1" applyNumberFormat="1" applyFont="1" applyFill="1" applyBorder="1" applyAlignment="1" applyProtection="1">
      <alignment horizontal="left" vertical="top" wrapText="1"/>
      <protection hidden="1"/>
    </xf>
    <xf numFmtId="49" fontId="39" fillId="2" borderId="8" xfId="1" applyNumberFormat="1" applyFont="1" applyFill="1" applyBorder="1" applyAlignment="1" applyProtection="1">
      <alignment horizontal="left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/>
      <protection hidden="1"/>
    </xf>
    <xf numFmtId="4" fontId="19" fillId="2" borderId="9" xfId="1" applyNumberFormat="1" applyFont="1" applyFill="1" applyBorder="1" applyAlignment="1" applyProtection="1">
      <alignment horizontal="right" vertical="top"/>
      <protection hidden="1"/>
    </xf>
    <xf numFmtId="167" fontId="39" fillId="2" borderId="8" xfId="1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9" fillId="2" borderId="15" xfId="1" applyNumberFormat="1" applyFont="1" applyFill="1" applyBorder="1" applyAlignment="1" applyProtection="1">
      <alignment horizontal="right" vertical="top" wrapText="1"/>
      <protection hidden="1"/>
    </xf>
    <xf numFmtId="0" fontId="19" fillId="2" borderId="16" xfId="1" applyNumberFormat="1" applyFont="1" applyFill="1" applyBorder="1" applyAlignment="1" applyProtection="1">
      <alignment horizontal="right" vertical="top" wrapText="1"/>
      <protection hidden="1"/>
    </xf>
    <xf numFmtId="0" fontId="18" fillId="2" borderId="7" xfId="1" applyNumberFormat="1" applyFont="1" applyFill="1" applyBorder="1" applyAlignment="1" applyProtection="1">
      <alignment horizontal="center" wrapText="1"/>
      <protection hidden="1"/>
    </xf>
    <xf numFmtId="0" fontId="18" fillId="2" borderId="9" xfId="1" applyNumberFormat="1" applyFont="1" applyFill="1" applyBorder="1" applyAlignment="1" applyProtection="1">
      <alignment horizontal="center" wrapText="1"/>
      <protection hidden="1"/>
    </xf>
    <xf numFmtId="49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9" fillId="2" borderId="7" xfId="1" applyNumberFormat="1" applyFont="1" applyFill="1" applyBorder="1" applyAlignment="1" applyProtection="1">
      <alignment horizontal="right" vertical="top" wrapText="1"/>
      <protection hidden="1"/>
    </xf>
    <xf numFmtId="2" fontId="18" fillId="2" borderId="9" xfId="1" applyNumberFormat="1" applyFont="1" applyFill="1" applyBorder="1" applyAlignment="1" applyProtection="1">
      <alignment horizontal="right" vertical="top" wrapText="1"/>
      <protection hidden="1"/>
    </xf>
    <xf numFmtId="2" fontId="19" fillId="2" borderId="9" xfId="1" applyNumberFormat="1" applyFont="1" applyFill="1" applyBorder="1" applyAlignment="1" applyProtection="1">
      <alignment horizontal="right" vertical="top" wrapText="1"/>
      <protection hidden="1"/>
    </xf>
    <xf numFmtId="0" fontId="18" fillId="2" borderId="22" xfId="1" applyNumberFormat="1" applyFont="1" applyFill="1" applyBorder="1" applyAlignment="1" applyProtection="1">
      <alignment horizontal="left" vertical="top" wrapText="1"/>
      <protection hidden="1"/>
    </xf>
    <xf numFmtId="16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23" xfId="1" applyNumberFormat="1" applyFont="1" applyFill="1" applyBorder="1" applyAlignment="1" applyProtection="1">
      <alignment horizontal="right" vertical="top" wrapText="1"/>
      <protection hidden="1"/>
    </xf>
    <xf numFmtId="4" fontId="18" fillId="2" borderId="23" xfId="1" applyNumberFormat="1" applyFont="1" applyFill="1" applyBorder="1" applyAlignment="1" applyProtection="1">
      <alignment horizontal="right" vertical="top"/>
      <protection hidden="1"/>
    </xf>
    <xf numFmtId="0" fontId="18" fillId="2" borderId="20" xfId="1" applyNumberFormat="1" applyFont="1" applyFill="1" applyBorder="1" applyAlignment="1" applyProtection="1">
      <alignment horizontal="left" vertical="top" wrapText="1"/>
      <protection hidden="1"/>
    </xf>
    <xf numFmtId="16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49" fontId="18" fillId="2" borderId="13" xfId="1" applyNumberFormat="1" applyFont="1" applyFill="1" applyBorder="1" applyAlignment="1" applyProtection="1">
      <alignment horizontal="right" vertical="top" wrapText="1"/>
      <protection hidden="1"/>
    </xf>
    <xf numFmtId="2" fontId="18" fillId="2" borderId="13" xfId="1" applyNumberFormat="1" applyFont="1" applyFill="1" applyBorder="1" applyAlignment="1" applyProtection="1">
      <alignment horizontal="right" vertical="top" wrapText="1"/>
      <protection hidden="1"/>
    </xf>
    <xf numFmtId="0" fontId="18" fillId="2" borderId="19" xfId="1" applyNumberFormat="1" applyFont="1" applyFill="1" applyBorder="1" applyAlignment="1" applyProtection="1">
      <alignment horizontal="left" vertical="top" wrapText="1"/>
      <protection hidden="1"/>
    </xf>
    <xf numFmtId="4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0" xfId="1" applyNumberFormat="1" applyFont="1" applyFill="1" applyBorder="1" applyAlignment="1" applyProtection="1">
      <alignment horizontal="right" vertical="top" wrapText="1"/>
      <protection hidden="1"/>
    </xf>
    <xf numFmtId="2" fontId="18" fillId="2" borderId="12" xfId="1" applyNumberFormat="1" applyFont="1" applyFill="1" applyBorder="1" applyAlignment="1" applyProtection="1">
      <alignment horizontal="right" vertical="top" wrapText="1"/>
      <protection hidden="1"/>
    </xf>
    <xf numFmtId="0" fontId="33" fillId="2" borderId="8" xfId="2" applyFont="1" applyFill="1" applyBorder="1" applyAlignment="1">
      <alignment horizontal="right" vertical="top" wrapText="1"/>
    </xf>
    <xf numFmtId="0" fontId="33" fillId="2" borderId="7" xfId="2" applyFont="1" applyFill="1" applyBorder="1" applyAlignment="1">
      <alignment horizontal="left" vertical="top" wrapText="1"/>
    </xf>
    <xf numFmtId="166" fontId="33" fillId="2" borderId="7" xfId="2" applyNumberFormat="1" applyFont="1" applyFill="1" applyBorder="1" applyAlignment="1">
      <alignment horizontal="right" vertical="top" wrapText="1"/>
    </xf>
    <xf numFmtId="49" fontId="20" fillId="2" borderId="17" xfId="2" applyNumberFormat="1" applyFont="1" applyFill="1" applyBorder="1" applyAlignment="1">
      <alignment horizontal="right" vertical="top" wrapText="1"/>
    </xf>
    <xf numFmtId="0" fontId="20" fillId="2" borderId="11" xfId="2" applyFont="1" applyFill="1" applyBorder="1" applyAlignment="1">
      <alignment horizontal="left" vertical="top" wrapText="1"/>
    </xf>
    <xf numFmtId="166" fontId="20" fillId="2" borderId="11" xfId="2" applyNumberFormat="1" applyFont="1" applyFill="1" applyBorder="1" applyAlignment="1">
      <alignment horizontal="right" vertical="top" wrapText="1"/>
    </xf>
    <xf numFmtId="166" fontId="20" fillId="2" borderId="18" xfId="2" applyNumberFormat="1" applyFont="1" applyFill="1" applyBorder="1" applyAlignment="1">
      <alignment horizontal="right" vertical="top" wrapText="1"/>
    </xf>
    <xf numFmtId="168" fontId="19" fillId="2" borderId="7" xfId="0" applyNumberFormat="1" applyFont="1" applyFill="1" applyBorder="1" applyAlignment="1">
      <alignment vertical="top" wrapText="1"/>
    </xf>
    <xf numFmtId="167" fontId="34" fillId="2" borderId="11" xfId="0" applyNumberFormat="1" applyFont="1" applyFill="1" applyBorder="1" applyAlignment="1">
      <alignment horizontal="right" vertical="top" wrapText="1"/>
    </xf>
    <xf numFmtId="169" fontId="18" fillId="2" borderId="10" xfId="1" applyNumberFormat="1" applyFont="1" applyFill="1" applyBorder="1" applyAlignment="1" applyProtection="1">
      <alignment horizontal="right" vertical="top" wrapText="1"/>
      <protection hidden="1"/>
    </xf>
    <xf numFmtId="0" fontId="17" fillId="0" borderId="0" xfId="0" applyFont="1" applyAlignment="1">
      <alignment horizontal="center" wrapText="1"/>
    </xf>
    <xf numFmtId="165" fontId="18" fillId="0" borderId="7" xfId="4" applyFont="1" applyBorder="1"/>
    <xf numFmtId="164" fontId="18" fillId="2" borderId="7" xfId="4" applyNumberFormat="1" applyFont="1" applyFill="1" applyBorder="1" applyAlignment="1"/>
    <xf numFmtId="0" fontId="13" fillId="0" borderId="0" xfId="0" applyFont="1" applyAlignment="1">
      <alignment horizontal="right" wrapText="1"/>
    </xf>
    <xf numFmtId="168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7" fontId="19" fillId="2" borderId="7" xfId="1" applyNumberFormat="1" applyFont="1" applyFill="1" applyBorder="1" applyAlignment="1" applyProtection="1">
      <alignment horizontal="right" vertical="top" wrapText="1"/>
      <protection hidden="1"/>
    </xf>
    <xf numFmtId="168" fontId="36" fillId="2" borderId="7" xfId="1" applyNumberFormat="1" applyFont="1" applyFill="1" applyBorder="1" applyAlignment="1" applyProtection="1">
      <alignment horizontal="right" vertical="top" wrapText="1"/>
      <protection hidden="1"/>
    </xf>
    <xf numFmtId="171" fontId="18" fillId="2" borderId="9" xfId="2" applyNumberFormat="1" applyFont="1" applyFill="1" applyBorder="1" applyAlignment="1" applyProtection="1">
      <alignment horizontal="right" vertical="top"/>
      <protection hidden="1"/>
    </xf>
    <xf numFmtId="0" fontId="19" fillId="2" borderId="13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1" xfId="1" applyNumberFormat="1" applyFont="1" applyFill="1" applyBorder="1" applyAlignment="1" applyProtection="1">
      <alignment horizontal="center" vertical="top" wrapText="1"/>
      <protection hidden="1"/>
    </xf>
    <xf numFmtId="4" fontId="19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7" xfId="1" applyNumberFormat="1" applyFont="1" applyFill="1" applyBorder="1" applyAlignment="1" applyProtection="1">
      <alignment horizontal="right" vertical="top" wrapText="1"/>
      <protection hidden="1"/>
    </xf>
    <xf numFmtId="4" fontId="18" fillId="2" borderId="9" xfId="1" applyNumberFormat="1" applyFont="1" applyFill="1" applyBorder="1" applyAlignment="1" applyProtection="1">
      <alignment horizontal="right" vertical="top" wrapText="1"/>
      <protection hidden="1"/>
    </xf>
    <xf numFmtId="0" fontId="18" fillId="2" borderId="8" xfId="2" applyNumberFormat="1" applyFont="1" applyFill="1" applyBorder="1" applyAlignment="1" applyProtection="1">
      <alignment horizontal="left" vertical="top" wrapText="1"/>
      <protection hidden="1"/>
    </xf>
    <xf numFmtId="0" fontId="19" fillId="2" borderId="11" xfId="1" applyNumberFormat="1" applyFont="1" applyFill="1" applyBorder="1" applyAlignment="1" applyProtection="1">
      <alignment horizontal="right" vertical="top" wrapText="1"/>
      <protection hidden="1"/>
    </xf>
    <xf numFmtId="0" fontId="18" fillId="2" borderId="11" xfId="1" applyNumberFormat="1" applyFont="1" applyFill="1" applyBorder="1" applyAlignment="1" applyProtection="1">
      <alignment horizontal="right" vertical="top" wrapText="1"/>
      <protection hidden="1"/>
    </xf>
    <xf numFmtId="4" fontId="19" fillId="2" borderId="11" xfId="1" applyNumberFormat="1" applyFont="1" applyFill="1" applyBorder="1" applyAlignment="1" applyProtection="1">
      <alignment horizontal="right" vertical="top"/>
      <protection hidden="1"/>
    </xf>
    <xf numFmtId="0" fontId="19" fillId="2" borderId="24" xfId="1" applyNumberFormat="1" applyFont="1" applyFill="1" applyBorder="1" applyAlignment="1" applyProtection="1">
      <alignment horizontal="center" vertical="justify"/>
      <protection hidden="1"/>
    </xf>
    <xf numFmtId="0" fontId="19" fillId="2" borderId="25" xfId="1" applyNumberFormat="1" applyFont="1" applyFill="1" applyBorder="1" applyAlignment="1" applyProtection="1">
      <alignment horizontal="center" vertical="top" wrapText="1"/>
      <protection hidden="1"/>
    </xf>
    <xf numFmtId="0" fontId="19" fillId="2" borderId="26" xfId="1" applyNumberFormat="1" applyFont="1" applyFill="1" applyBorder="1" applyAlignment="1" applyProtection="1">
      <alignment horizontal="center" vertical="top" wrapText="1"/>
      <protection hidden="1"/>
    </xf>
    <xf numFmtId="0" fontId="19" fillId="2" borderId="7" xfId="1" applyNumberFormat="1" applyFont="1" applyFill="1" applyBorder="1" applyAlignment="1" applyProtection="1">
      <alignment horizontal="center" vertical="top" wrapText="1"/>
      <protection hidden="1"/>
    </xf>
    <xf numFmtId="0" fontId="18" fillId="2" borderId="7" xfId="1" applyFont="1" applyFill="1" applyBorder="1" applyAlignment="1" applyProtection="1">
      <alignment horizontal="left" vertical="top" wrapText="1"/>
      <protection hidden="1"/>
    </xf>
    <xf numFmtId="0" fontId="19" fillId="2" borderId="7" xfId="1" applyNumberFormat="1" applyFont="1" applyFill="1" applyBorder="1" applyAlignment="1" applyProtection="1">
      <alignment horizontal="left" vertical="justify"/>
      <protection hidden="1"/>
    </xf>
    <xf numFmtId="4" fontId="5" fillId="2" borderId="0" xfId="1" applyNumberFormat="1" applyFont="1" applyFill="1"/>
    <xf numFmtId="0" fontId="19" fillId="2" borderId="19" xfId="0" applyFont="1" applyFill="1" applyBorder="1" applyAlignment="1">
      <alignment horizontal="left" vertical="center" wrapText="1"/>
    </xf>
    <xf numFmtId="4" fontId="19" fillId="2" borderId="10" xfId="0" applyNumberFormat="1" applyFont="1" applyFill="1" applyBorder="1" applyAlignment="1">
      <alignment horizontal="center" vertical="top" wrapText="1"/>
    </xf>
    <xf numFmtId="0" fontId="1" fillId="0" borderId="0" xfId="0" applyFont="1"/>
    <xf numFmtId="4" fontId="18" fillId="0" borderId="7" xfId="4" applyNumberFormat="1" applyFont="1" applyBorder="1"/>
    <xf numFmtId="166" fontId="20" fillId="2" borderId="27" xfId="2" applyNumberFormat="1" applyFont="1" applyFill="1" applyBorder="1" applyAlignment="1">
      <alignment horizontal="right" vertical="top" wrapText="1"/>
    </xf>
    <xf numFmtId="0" fontId="20" fillId="0" borderId="28" xfId="0" applyFont="1" applyBorder="1" applyAlignment="1">
      <alignment horizontal="left" vertical="top" wrapText="1"/>
    </xf>
    <xf numFmtId="49" fontId="39" fillId="2" borderId="7" xfId="1" applyNumberFormat="1" applyFont="1" applyFill="1" applyBorder="1" applyAlignment="1" applyProtection="1">
      <alignment horizontal="left" vertical="top" wrapText="1"/>
      <protection hidden="1"/>
    </xf>
    <xf numFmtId="0" fontId="18" fillId="2" borderId="7" xfId="0" applyFont="1" applyFill="1" applyBorder="1" applyAlignment="1">
      <alignment horizontal="right"/>
    </xf>
    <xf numFmtId="49" fontId="18" fillId="2" borderId="7" xfId="0" applyNumberFormat="1" applyFont="1" applyFill="1" applyBorder="1" applyAlignment="1">
      <alignment horizontal="right"/>
    </xf>
    <xf numFmtId="0" fontId="18" fillId="2" borderId="29" xfId="1" applyNumberFormat="1" applyFont="1" applyFill="1" applyBorder="1" applyAlignment="1" applyProtection="1">
      <alignment horizontal="left" vertical="top" wrapText="1"/>
      <protection hidden="1"/>
    </xf>
    <xf numFmtId="2" fontId="18" fillId="2" borderId="7" xfId="0" applyNumberFormat="1" applyFont="1" applyFill="1" applyBorder="1" applyAlignment="1">
      <alignment horizontal="right"/>
    </xf>
    <xf numFmtId="173" fontId="26" fillId="2" borderId="7" xfId="4" applyNumberFormat="1" applyFont="1" applyFill="1" applyBorder="1" applyAlignment="1">
      <alignment horizontal="center" vertical="center"/>
    </xf>
    <xf numFmtId="173" fontId="25" fillId="2" borderId="7" xfId="4" applyNumberFormat="1" applyFont="1" applyFill="1" applyBorder="1" applyAlignment="1">
      <alignment horizontal="center" vertical="center" wrapText="1"/>
    </xf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25" fillId="0" borderId="0" xfId="0" applyFont="1" applyAlignment="1">
      <alignment horizontal="center" vertical="center" wrapText="1"/>
    </xf>
    <xf numFmtId="4" fontId="18" fillId="0" borderId="7" xfId="1" applyNumberFormat="1" applyFont="1" applyFill="1" applyBorder="1" applyAlignment="1" applyProtection="1">
      <alignment horizontal="right" vertical="top" wrapText="1"/>
      <protection hidden="1"/>
    </xf>
    <xf numFmtId="4" fontId="5" fillId="0" borderId="7" xfId="1" applyNumberFormat="1" applyFont="1" applyFill="1" applyBorder="1" applyAlignment="1" applyProtection="1">
      <alignment horizontal="right" vertical="top" wrapText="1"/>
      <protection hidden="1"/>
    </xf>
    <xf numFmtId="171" fontId="18" fillId="0" borderId="7" xfId="2" applyNumberFormat="1" applyFont="1" applyFill="1" applyBorder="1" applyAlignment="1" applyProtection="1">
      <alignment horizontal="right" vertical="top"/>
      <protection hidden="1"/>
    </xf>
    <xf numFmtId="171" fontId="18" fillId="0" borderId="9" xfId="2" applyNumberFormat="1" applyFont="1" applyFill="1" applyBorder="1" applyAlignment="1" applyProtection="1">
      <alignment horizontal="right" vertical="top"/>
      <protection hidden="1"/>
    </xf>
    <xf numFmtId="4" fontId="19" fillId="0" borderId="7" xfId="1" applyNumberFormat="1" applyFont="1" applyFill="1" applyBorder="1" applyAlignment="1" applyProtection="1">
      <alignment horizontal="right" vertical="top"/>
      <protection hidden="1"/>
    </xf>
    <xf numFmtId="4" fontId="19" fillId="0" borderId="9" xfId="1" applyNumberFormat="1" applyFont="1" applyFill="1" applyBorder="1" applyAlignment="1" applyProtection="1">
      <alignment horizontal="right" vertical="top"/>
      <protection hidden="1"/>
    </xf>
    <xf numFmtId="4" fontId="18" fillId="0" borderId="7" xfId="1" applyNumberFormat="1" applyFont="1" applyFill="1" applyBorder="1" applyAlignment="1" applyProtection="1">
      <alignment horizontal="right" vertical="top"/>
      <protection hidden="1"/>
    </xf>
    <xf numFmtId="4" fontId="18" fillId="0" borderId="9" xfId="1" applyNumberFormat="1" applyFont="1" applyFill="1" applyBorder="1" applyAlignment="1" applyProtection="1">
      <alignment horizontal="right" vertical="top"/>
      <protection hidden="1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9CC3E6"/>
      <color rgb="FFD5F4FF"/>
      <color rgb="FFAFEAFF"/>
      <color rgb="FF7DFFB8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35"/>
  <sheetViews>
    <sheetView topLeftCell="B1" zoomScale="85" zoomScaleNormal="85" workbookViewId="0">
      <selection activeCell="B12" sqref="B12"/>
    </sheetView>
  </sheetViews>
  <sheetFormatPr defaultColWidth="9.140625" defaultRowHeight="12.75"/>
  <cols>
    <col min="1" max="1" width="35.28515625" style="125" customWidth="1"/>
    <col min="2" max="2" width="59.42578125" style="125" customWidth="1"/>
    <col min="3" max="3" width="16.42578125" style="125" customWidth="1"/>
    <col min="4" max="4" width="17" style="125" customWidth="1"/>
    <col min="5" max="5" width="15.85546875" style="125" customWidth="1"/>
    <col min="6" max="16384" width="9.140625" style="125"/>
  </cols>
  <sheetData>
    <row r="1" spans="1:5" ht="18.75">
      <c r="C1" s="126"/>
      <c r="D1" s="126"/>
      <c r="E1" s="127" t="s">
        <v>69</v>
      </c>
    </row>
    <row r="2" spans="1:5" ht="18.75">
      <c r="C2" s="126"/>
      <c r="D2" s="126"/>
      <c r="E2" s="127" t="s">
        <v>400</v>
      </c>
    </row>
    <row r="3" spans="1:5" ht="18.75">
      <c r="C3" s="126"/>
      <c r="D3" s="126"/>
      <c r="E3" s="127" t="s">
        <v>282</v>
      </c>
    </row>
    <row r="4" spans="1:5" ht="18.75">
      <c r="C4" s="126"/>
      <c r="D4" s="126"/>
      <c r="E4" s="127" t="s">
        <v>465</v>
      </c>
    </row>
    <row r="6" spans="1:5" ht="18.75">
      <c r="A6" s="315" t="s">
        <v>70</v>
      </c>
      <c r="B6" s="316"/>
      <c r="C6" s="316"/>
      <c r="D6" s="316"/>
      <c r="E6" s="316"/>
    </row>
    <row r="7" spans="1:5" ht="18.75">
      <c r="A7" s="317" t="s">
        <v>431</v>
      </c>
      <c r="B7" s="317"/>
      <c r="C7" s="317"/>
      <c r="D7" s="317"/>
      <c r="E7" s="317"/>
    </row>
    <row r="8" spans="1:5" ht="15.75">
      <c r="A8" s="128"/>
      <c r="B8" s="129"/>
      <c r="C8" s="129"/>
      <c r="D8" s="129"/>
      <c r="E8" s="130" t="s">
        <v>56</v>
      </c>
    </row>
    <row r="9" spans="1:5" ht="16.5" thickBot="1">
      <c r="A9" s="128"/>
      <c r="B9" s="129"/>
      <c r="C9" s="129"/>
      <c r="D9" s="129"/>
      <c r="E9" s="129"/>
    </row>
    <row r="10" spans="1:5" ht="94.5">
      <c r="A10" s="131" t="s">
        <v>71</v>
      </c>
      <c r="B10" s="132" t="s">
        <v>72</v>
      </c>
      <c r="C10" s="132" t="s">
        <v>283</v>
      </c>
      <c r="D10" s="132" t="s">
        <v>422</v>
      </c>
      <c r="E10" s="133" t="s">
        <v>432</v>
      </c>
    </row>
    <row r="11" spans="1:5" ht="31.5">
      <c r="A11" s="134" t="s">
        <v>320</v>
      </c>
      <c r="B11" s="135" t="s">
        <v>330</v>
      </c>
      <c r="C11" s="69">
        <f>C12</f>
        <v>0</v>
      </c>
      <c r="D11" s="69">
        <f>D12</f>
        <v>0</v>
      </c>
      <c r="E11" s="75">
        <f>E12</f>
        <v>0</v>
      </c>
    </row>
    <row r="12" spans="1:5" ht="31.5">
      <c r="A12" s="134" t="s">
        <v>321</v>
      </c>
      <c r="B12" s="135" t="s">
        <v>377</v>
      </c>
      <c r="C12" s="69">
        <f>C13+C19</f>
        <v>0</v>
      </c>
      <c r="D12" s="69">
        <f>D13+D19</f>
        <v>0</v>
      </c>
      <c r="E12" s="75">
        <f>E13+E19</f>
        <v>0</v>
      </c>
    </row>
    <row r="13" spans="1:5" ht="15.75">
      <c r="A13" s="134" t="s">
        <v>322</v>
      </c>
      <c r="B13" s="135" t="s">
        <v>74</v>
      </c>
      <c r="C13" s="69">
        <f>C14</f>
        <v>-6957541.2000000002</v>
      </c>
      <c r="D13" s="69">
        <f t="shared" ref="C13:E15" si="0">D14</f>
        <v>-6584990.2599999998</v>
      </c>
      <c r="E13" s="75">
        <f t="shared" si="0"/>
        <v>-7015171.1100000003</v>
      </c>
    </row>
    <row r="14" spans="1:5" ht="15.75">
      <c r="A14" s="134" t="s">
        <v>323</v>
      </c>
      <c r="B14" s="135" t="s">
        <v>75</v>
      </c>
      <c r="C14" s="69">
        <f t="shared" si="0"/>
        <v>-6957541.2000000002</v>
      </c>
      <c r="D14" s="69">
        <f t="shared" si="0"/>
        <v>-6584990.2599999998</v>
      </c>
      <c r="E14" s="75">
        <f t="shared" si="0"/>
        <v>-7015171.1100000003</v>
      </c>
    </row>
    <row r="15" spans="1:5" ht="31.5">
      <c r="A15" s="134" t="s">
        <v>324</v>
      </c>
      <c r="B15" s="135" t="s">
        <v>331</v>
      </c>
      <c r="C15" s="69">
        <f t="shared" si="0"/>
        <v>-6957541.2000000002</v>
      </c>
      <c r="D15" s="69">
        <f t="shared" si="0"/>
        <v>-6584990.2599999998</v>
      </c>
      <c r="E15" s="75">
        <f t="shared" si="0"/>
        <v>-7015171.1100000003</v>
      </c>
    </row>
    <row r="16" spans="1:5" ht="31.5">
      <c r="A16" s="134" t="s">
        <v>325</v>
      </c>
      <c r="B16" s="135" t="s">
        <v>271</v>
      </c>
      <c r="C16" s="69">
        <f>-'Пр 2.'!C10</f>
        <v>-6957541.2000000002</v>
      </c>
      <c r="D16" s="69">
        <f>-'Пр 2.'!D10</f>
        <v>-6584990.2599999998</v>
      </c>
      <c r="E16" s="69">
        <f>-'Пр 2.'!E10</f>
        <v>-7015171.1100000003</v>
      </c>
    </row>
    <row r="17" spans="1:5" ht="15.75">
      <c r="A17" s="134" t="s">
        <v>326</v>
      </c>
      <c r="B17" s="135" t="s">
        <v>76</v>
      </c>
      <c r="C17" s="69">
        <f t="shared" ref="C17:E19" si="1">C18</f>
        <v>6957541.2000000002</v>
      </c>
      <c r="D17" s="69">
        <f t="shared" si="1"/>
        <v>6584990.2599999998</v>
      </c>
      <c r="E17" s="75">
        <f>E18</f>
        <v>7015171.1099999994</v>
      </c>
    </row>
    <row r="18" spans="1:5" ht="15.75">
      <c r="A18" s="134" t="s">
        <v>327</v>
      </c>
      <c r="B18" s="135" t="s">
        <v>77</v>
      </c>
      <c r="C18" s="69">
        <f t="shared" si="1"/>
        <v>6957541.2000000002</v>
      </c>
      <c r="D18" s="69">
        <f t="shared" si="1"/>
        <v>6584990.2599999998</v>
      </c>
      <c r="E18" s="75">
        <f t="shared" si="1"/>
        <v>7015171.1099999994</v>
      </c>
    </row>
    <row r="19" spans="1:5" ht="31.5">
      <c r="A19" s="134" t="s">
        <v>328</v>
      </c>
      <c r="B19" s="135" t="s">
        <v>332</v>
      </c>
      <c r="C19" s="70">
        <f t="shared" si="1"/>
        <v>6957541.2000000002</v>
      </c>
      <c r="D19" s="70">
        <f t="shared" si="1"/>
        <v>6584990.2599999998</v>
      </c>
      <c r="E19" s="76">
        <f t="shared" si="1"/>
        <v>7015171.1099999994</v>
      </c>
    </row>
    <row r="20" spans="1:5" ht="31.5">
      <c r="A20" s="134" t="s">
        <v>329</v>
      </c>
      <c r="B20" s="135" t="s">
        <v>272</v>
      </c>
      <c r="C20" s="70">
        <f>'пр 5.'!G153</f>
        <v>6957541.2000000002</v>
      </c>
      <c r="D20" s="70">
        <f>'пр 5.'!H153</f>
        <v>6584990.2599999998</v>
      </c>
      <c r="E20" s="70">
        <f>'пр 5.'!I153</f>
        <v>7015171.1099999994</v>
      </c>
    </row>
    <row r="21" spans="1:5" ht="16.5" thickBot="1">
      <c r="A21" s="136" t="s">
        <v>216</v>
      </c>
      <c r="B21" s="137" t="s">
        <v>197</v>
      </c>
      <c r="C21" s="77">
        <v>0</v>
      </c>
      <c r="D21" s="77">
        <v>0</v>
      </c>
      <c r="E21" s="78">
        <v>0</v>
      </c>
    </row>
    <row r="22" spans="1:5" ht="18.75">
      <c r="A22" s="138"/>
      <c r="B22" s="139"/>
      <c r="C22" s="140"/>
      <c r="D22" s="140"/>
      <c r="E22" s="141"/>
    </row>
    <row r="23" spans="1:5" ht="18.75">
      <c r="A23" s="138"/>
      <c r="B23" s="139"/>
      <c r="C23" s="140"/>
      <c r="D23" s="140"/>
      <c r="E23" s="141"/>
    </row>
    <row r="24" spans="1:5">
      <c r="C24" s="142"/>
      <c r="D24" s="142"/>
      <c r="E24" s="142"/>
    </row>
    <row r="25" spans="1:5">
      <c r="C25" s="142"/>
      <c r="D25" s="142"/>
      <c r="E25" s="142"/>
    </row>
    <row r="26" spans="1:5">
      <c r="C26" s="142"/>
      <c r="D26" s="142"/>
      <c r="E26" s="142"/>
    </row>
    <row r="27" spans="1:5">
      <c r="C27" s="142"/>
      <c r="D27" s="142"/>
      <c r="E27" s="142"/>
    </row>
    <row r="28" spans="1:5">
      <c r="C28" s="142"/>
      <c r="D28" s="142"/>
      <c r="E28" s="142"/>
    </row>
    <row r="29" spans="1:5">
      <c r="C29" s="142"/>
      <c r="D29" s="142"/>
      <c r="E29" s="142"/>
    </row>
    <row r="30" spans="1:5">
      <c r="C30" s="142"/>
      <c r="D30" s="142"/>
      <c r="E30" s="142"/>
    </row>
    <row r="31" spans="1:5">
      <c r="C31" s="142"/>
      <c r="D31" s="142"/>
      <c r="E31" s="142"/>
    </row>
    <row r="32" spans="1:5">
      <c r="C32" s="142"/>
      <c r="D32" s="142"/>
      <c r="E32" s="142"/>
    </row>
    <row r="33" spans="3:5">
      <c r="C33" s="142"/>
      <c r="D33" s="142"/>
      <c r="E33" s="142"/>
    </row>
    <row r="34" spans="3:5">
      <c r="C34" s="142"/>
      <c r="D34" s="142"/>
      <c r="E34" s="142"/>
    </row>
    <row r="35" spans="3:5">
      <c r="C35" s="142"/>
      <c r="D35" s="142"/>
      <c r="E35" s="142"/>
    </row>
  </sheetData>
  <mergeCells count="2"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17" sqref="G17"/>
    </sheetView>
  </sheetViews>
  <sheetFormatPr defaultRowHeight="12.75"/>
  <cols>
    <col min="1" max="1" width="11.7109375" customWidth="1"/>
    <col min="2" max="2" width="34.7109375" customWidth="1"/>
    <col min="3" max="3" width="17.140625" customWidth="1"/>
    <col min="4" max="4" width="19" customWidth="1"/>
    <col min="5" max="5" width="14.5703125" customWidth="1"/>
    <col min="6" max="6" width="3.7109375" customWidth="1"/>
  </cols>
  <sheetData>
    <row r="1" spans="1:7" ht="15.75">
      <c r="C1" s="31"/>
      <c r="D1" s="104"/>
      <c r="E1" s="104" t="s">
        <v>399</v>
      </c>
    </row>
    <row r="2" spans="1:7" ht="15.75">
      <c r="C2" s="31"/>
      <c r="D2" s="104"/>
      <c r="E2" s="127" t="s">
        <v>400</v>
      </c>
    </row>
    <row r="3" spans="1:7" ht="15.75">
      <c r="C3" s="31"/>
      <c r="D3" s="104"/>
      <c r="E3" s="104" t="s">
        <v>282</v>
      </c>
    </row>
    <row r="4" spans="1:7" ht="15">
      <c r="B4" s="327"/>
      <c r="C4" s="327"/>
      <c r="D4" s="104"/>
      <c r="E4" s="104" t="str">
        <f>'пр 1'!E4</f>
        <v xml:space="preserve">№179 от 24.12.2024 </v>
      </c>
    </row>
    <row r="5" spans="1:7">
      <c r="B5" s="327"/>
      <c r="C5" s="327"/>
    </row>
    <row r="6" spans="1:7" ht="108" customHeight="1">
      <c r="A6" s="328" t="s">
        <v>438</v>
      </c>
      <c r="B6" s="328"/>
      <c r="C6" s="328"/>
      <c r="D6" s="328"/>
      <c r="E6" s="328"/>
      <c r="F6" s="328"/>
      <c r="G6" s="304" t="s">
        <v>119</v>
      </c>
    </row>
    <row r="7" spans="1:7" ht="20.25">
      <c r="A7" s="29"/>
      <c r="B7" s="29"/>
      <c r="C7" s="29"/>
    </row>
    <row r="8" spans="1:7" ht="20.25">
      <c r="A8" s="29"/>
      <c r="B8" s="29"/>
      <c r="E8" s="32" t="s">
        <v>220</v>
      </c>
    </row>
    <row r="9" spans="1:7" ht="20.25">
      <c r="A9" s="29"/>
      <c r="B9" s="29"/>
      <c r="E9" s="32"/>
    </row>
    <row r="10" spans="1:7" ht="88.15" customHeight="1">
      <c r="A10" s="328" t="s">
        <v>446</v>
      </c>
      <c r="B10" s="328"/>
      <c r="C10" s="328"/>
      <c r="D10" s="328"/>
      <c r="E10" s="328"/>
      <c r="F10" s="328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432</v>
      </c>
    </row>
    <row r="13" spans="1:7" ht="15">
      <c r="A13" s="52" t="s">
        <v>81</v>
      </c>
      <c r="B13" s="53" t="s">
        <v>264</v>
      </c>
      <c r="C13" s="279">
        <f>'пр 5.'!G150</f>
        <v>2262300</v>
      </c>
      <c r="D13" s="279">
        <f>'пр 5.'!H150</f>
        <v>2792000</v>
      </c>
      <c r="E13" s="279">
        <f>'пр 5.'!I150</f>
        <v>2792000</v>
      </c>
      <c r="F13" s="305"/>
    </row>
    <row r="14" spans="1:7" ht="15">
      <c r="A14" s="73" t="s">
        <v>216</v>
      </c>
      <c r="B14" s="55" t="s">
        <v>215</v>
      </c>
      <c r="C14" s="280">
        <f>C13</f>
        <v>2262300</v>
      </c>
      <c r="D14" s="280">
        <f t="shared" ref="D14:E14" si="0">D13</f>
        <v>2792000</v>
      </c>
      <c r="E14" s="280">
        <f t="shared" si="0"/>
        <v>2792000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C13" sqref="C13:E13"/>
    </sheetView>
  </sheetViews>
  <sheetFormatPr defaultRowHeight="12.75"/>
  <cols>
    <col min="2" max="2" width="30.85546875" customWidth="1"/>
    <col min="3" max="3" width="15.7109375" customWidth="1"/>
    <col min="4" max="4" width="17.42578125" customWidth="1"/>
    <col min="5" max="5" width="20.42578125" customWidth="1"/>
    <col min="6" max="6" width="6.28515625" customWidth="1"/>
  </cols>
  <sheetData>
    <row r="1" spans="1:6" ht="15.75">
      <c r="C1" s="31"/>
      <c r="D1" s="104"/>
      <c r="E1" s="104" t="s">
        <v>399</v>
      </c>
    </row>
    <row r="2" spans="1:6" ht="15.75">
      <c r="C2" s="31"/>
      <c r="D2" s="104"/>
      <c r="E2" s="127" t="s">
        <v>400</v>
      </c>
    </row>
    <row r="3" spans="1:6" ht="15.75">
      <c r="C3" s="31"/>
      <c r="D3" s="104"/>
      <c r="E3" s="104" t="s">
        <v>282</v>
      </c>
    </row>
    <row r="4" spans="1:6" ht="15">
      <c r="B4" s="327"/>
      <c r="C4" s="327"/>
      <c r="D4" s="104"/>
      <c r="E4" s="104" t="str">
        <f>'пр 1'!E4</f>
        <v xml:space="preserve">№179 от 24.12.2024 </v>
      </c>
    </row>
    <row r="5" spans="1:6">
      <c r="B5" s="327"/>
      <c r="C5" s="327"/>
    </row>
    <row r="6" spans="1:6" ht="121.5" customHeight="1">
      <c r="A6" s="328" t="s">
        <v>438</v>
      </c>
      <c r="B6" s="328"/>
      <c r="C6" s="328"/>
      <c r="D6" s="328"/>
      <c r="E6" s="328"/>
      <c r="F6" s="328"/>
    </row>
    <row r="7" spans="1:6" ht="20.25">
      <c r="A7" s="29"/>
      <c r="B7" s="29"/>
      <c r="C7" s="29"/>
    </row>
    <row r="8" spans="1:6" ht="20.25">
      <c r="A8" s="29"/>
      <c r="B8" s="29"/>
      <c r="E8" s="32" t="s">
        <v>224</v>
      </c>
    </row>
    <row r="9" spans="1:6" ht="20.25">
      <c r="A9" s="29"/>
      <c r="B9" s="29"/>
      <c r="E9" s="32"/>
    </row>
    <row r="10" spans="1:6" ht="105.75" customHeight="1">
      <c r="A10" s="328" t="s">
        <v>439</v>
      </c>
      <c r="B10" s="328"/>
      <c r="C10" s="328"/>
      <c r="D10" s="328"/>
      <c r="E10" s="328"/>
      <c r="F10" s="328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432</v>
      </c>
    </row>
    <row r="13" spans="1:6" ht="15">
      <c r="A13" s="52" t="s">
        <v>81</v>
      </c>
      <c r="B13" s="53" t="s">
        <v>264</v>
      </c>
      <c r="C13" s="54">
        <f>'пр 5.'!G52</f>
        <v>36882</v>
      </c>
      <c r="D13" s="54">
        <f>'пр 5.'!H52</f>
        <v>36882</v>
      </c>
      <c r="E13" s="54">
        <f>'пр 5.'!I52</f>
        <v>36882</v>
      </c>
    </row>
    <row r="14" spans="1:6" ht="15">
      <c r="A14" s="73" t="s">
        <v>216</v>
      </c>
      <c r="B14" s="55" t="s">
        <v>215</v>
      </c>
      <c r="C14" s="54">
        <f>C13</f>
        <v>36882</v>
      </c>
      <c r="D14" s="54">
        <f t="shared" ref="D14:E14" si="0">D13</f>
        <v>36882</v>
      </c>
      <c r="E14" s="54">
        <f t="shared" si="0"/>
        <v>36882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D17" sqref="D17"/>
    </sheetView>
  </sheetViews>
  <sheetFormatPr defaultRowHeight="12.75"/>
  <cols>
    <col min="2" max="2" width="31.42578125" customWidth="1"/>
    <col min="3" max="3" width="17.85546875" customWidth="1"/>
    <col min="4" max="4" width="15.7109375" customWidth="1"/>
    <col min="5" max="5" width="16.7109375" customWidth="1"/>
    <col min="6" max="6" width="6.140625" customWidth="1"/>
  </cols>
  <sheetData>
    <row r="1" spans="1:6" ht="15.75">
      <c r="C1" s="31"/>
      <c r="D1" s="104"/>
      <c r="E1" s="104" t="s">
        <v>399</v>
      </c>
    </row>
    <row r="2" spans="1:6" ht="15.75">
      <c r="C2" s="31"/>
      <c r="D2" s="104"/>
      <c r="E2" s="127" t="s">
        <v>400</v>
      </c>
    </row>
    <row r="3" spans="1:6" ht="15.75">
      <c r="C3" s="31"/>
      <c r="D3" s="104"/>
      <c r="E3" s="104" t="s">
        <v>282</v>
      </c>
    </row>
    <row r="4" spans="1:6" ht="15">
      <c r="B4" s="327"/>
      <c r="C4" s="327"/>
      <c r="D4" s="104"/>
      <c r="E4" s="104" t="str">
        <f>'пр 1'!E4</f>
        <v xml:space="preserve">№179 от 24.12.2024 </v>
      </c>
    </row>
    <row r="5" spans="1:6">
      <c r="B5" s="327"/>
      <c r="C5" s="327"/>
    </row>
    <row r="6" spans="1:6" ht="88.15" customHeight="1">
      <c r="A6" s="328" t="s">
        <v>438</v>
      </c>
      <c r="B6" s="328"/>
      <c r="C6" s="328"/>
      <c r="D6" s="328"/>
      <c r="E6" s="328"/>
      <c r="F6" s="328"/>
    </row>
    <row r="7" spans="1:6" ht="20.25">
      <c r="A7" s="278"/>
      <c r="B7" s="278"/>
      <c r="C7" s="278"/>
    </row>
    <row r="8" spans="1:6" ht="20.25">
      <c r="A8" s="278"/>
      <c r="B8" s="278"/>
      <c r="E8" s="281" t="s">
        <v>223</v>
      </c>
    </row>
    <row r="9" spans="1:6" ht="20.25">
      <c r="A9" s="278"/>
      <c r="B9" s="278"/>
      <c r="E9" s="32"/>
    </row>
    <row r="10" spans="1:6" ht="87.6" customHeight="1">
      <c r="A10" s="328" t="s">
        <v>440</v>
      </c>
      <c r="B10" s="328"/>
      <c r="C10" s="328"/>
      <c r="D10" s="328"/>
      <c r="E10" s="328"/>
      <c r="F10" s="328"/>
    </row>
    <row r="11" spans="1:6" ht="20.25">
      <c r="A11" s="278"/>
      <c r="B11" s="278"/>
      <c r="C11" s="278"/>
      <c r="D11" s="278"/>
      <c r="E11" s="33" t="s">
        <v>56</v>
      </c>
    </row>
    <row r="12" spans="1:6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432</v>
      </c>
    </row>
    <row r="13" spans="1:6" ht="15">
      <c r="A13" s="52" t="s">
        <v>81</v>
      </c>
      <c r="B13" s="53" t="s">
        <v>264</v>
      </c>
      <c r="C13" s="54">
        <f>'пр 5.'!G37</f>
        <v>0</v>
      </c>
      <c r="D13" s="54">
        <f>'пр 5.'!H37</f>
        <v>0</v>
      </c>
      <c r="E13" s="54">
        <f>'пр 5.'!I37</f>
        <v>0</v>
      </c>
    </row>
    <row r="14" spans="1:6" ht="15">
      <c r="A14" s="73" t="s">
        <v>216</v>
      </c>
      <c r="B14" s="55" t="s">
        <v>215</v>
      </c>
      <c r="C14" s="54">
        <f>C13</f>
        <v>0</v>
      </c>
      <c r="D14" s="54">
        <f t="shared" ref="D14:E14" si="0">D13</f>
        <v>0</v>
      </c>
      <c r="E14" s="54">
        <f t="shared" si="0"/>
        <v>0</v>
      </c>
    </row>
  </sheetData>
  <mergeCells count="4">
    <mergeCell ref="B4:C4"/>
    <mergeCell ref="B5:C5"/>
    <mergeCell ref="A6:F6"/>
    <mergeCell ref="A10:F10"/>
  </mergeCells>
  <pageMargins left="0.7" right="0.7" top="0.75" bottom="0.75" header="0.3" footer="0.3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zoomScaleNormal="100" workbookViewId="0">
      <selection activeCell="C11" sqref="C11:E11"/>
    </sheetView>
  </sheetViews>
  <sheetFormatPr defaultRowHeight="12.75"/>
  <cols>
    <col min="2" max="2" width="27" customWidth="1"/>
    <col min="3" max="3" width="17.28515625" customWidth="1"/>
    <col min="4" max="4" width="14.42578125" customWidth="1"/>
    <col min="5" max="5" width="16.42578125" customWidth="1"/>
  </cols>
  <sheetData>
    <row r="1" spans="1:7" ht="15">
      <c r="C1" s="26"/>
      <c r="D1" s="104"/>
      <c r="E1" s="104"/>
      <c r="F1" s="104" t="s">
        <v>399</v>
      </c>
    </row>
    <row r="2" spans="1:7" ht="15">
      <c r="C2" s="26"/>
      <c r="D2" s="104"/>
      <c r="E2" s="104"/>
      <c r="F2" s="127" t="s">
        <v>400</v>
      </c>
    </row>
    <row r="3" spans="1:7" ht="15">
      <c r="C3" s="26"/>
      <c r="D3" s="104"/>
      <c r="E3" s="104"/>
      <c r="F3" s="104" t="s">
        <v>282</v>
      </c>
    </row>
    <row r="4" spans="1:7" ht="15">
      <c r="C4" s="26"/>
      <c r="D4" s="104"/>
      <c r="E4" s="104"/>
      <c r="F4" s="104" t="str">
        <f>'пр 1'!E4</f>
        <v xml:space="preserve">№179 от 24.12.2024 </v>
      </c>
    </row>
    <row r="5" spans="1:7">
      <c r="C5" s="26"/>
    </row>
    <row r="6" spans="1:7" ht="94.15" customHeight="1">
      <c r="A6" s="328" t="s">
        <v>438</v>
      </c>
      <c r="B6" s="328"/>
      <c r="C6" s="328"/>
      <c r="D6" s="328"/>
      <c r="E6" s="328"/>
      <c r="F6" s="328"/>
      <c r="G6" s="328"/>
    </row>
    <row r="7" spans="1:7" ht="18.75">
      <c r="A7" s="24"/>
      <c r="B7" s="27"/>
      <c r="C7" s="28"/>
      <c r="D7" s="27"/>
      <c r="E7" s="329" t="s">
        <v>221</v>
      </c>
      <c r="F7" s="330"/>
    </row>
    <row r="8" spans="1:7" ht="112.9" customHeight="1">
      <c r="A8" s="328" t="s">
        <v>441</v>
      </c>
      <c r="B8" s="328"/>
      <c r="C8" s="328"/>
      <c r="D8" s="328"/>
      <c r="E8" s="328"/>
      <c r="F8" s="328"/>
      <c r="G8" s="328"/>
    </row>
    <row r="9" spans="1:7" ht="20.25">
      <c r="A9" s="29"/>
      <c r="B9" s="29"/>
      <c r="C9" s="26"/>
      <c r="E9" s="30" t="s">
        <v>56</v>
      </c>
    </row>
    <row r="10" spans="1:7" ht="15">
      <c r="A10" s="49" t="s">
        <v>80</v>
      </c>
      <c r="B10" s="50" t="s">
        <v>222</v>
      </c>
      <c r="C10" s="51" t="s">
        <v>283</v>
      </c>
      <c r="D10" s="51" t="s">
        <v>422</v>
      </c>
      <c r="E10" s="51" t="s">
        <v>432</v>
      </c>
    </row>
    <row r="11" spans="1:7" ht="15">
      <c r="A11" s="52" t="s">
        <v>81</v>
      </c>
      <c r="B11" s="53" t="s">
        <v>264</v>
      </c>
      <c r="C11" s="54">
        <f>'пр 5.'!G35</f>
        <v>44800</v>
      </c>
      <c r="D11" s="54">
        <f>'пр 5.'!H35</f>
        <v>44800</v>
      </c>
      <c r="E11" s="54">
        <f>'пр 5.'!I35</f>
        <v>44800</v>
      </c>
    </row>
    <row r="12" spans="1:7" ht="15">
      <c r="A12" s="73" t="s">
        <v>216</v>
      </c>
      <c r="B12" s="55" t="s">
        <v>215</v>
      </c>
      <c r="C12" s="54">
        <f>C11</f>
        <v>44800</v>
      </c>
      <c r="D12" s="54">
        <f t="shared" ref="D12:E12" si="0">D11</f>
        <v>44800</v>
      </c>
      <c r="E12" s="54">
        <f t="shared" si="0"/>
        <v>44800</v>
      </c>
    </row>
  </sheetData>
  <mergeCells count="3">
    <mergeCell ref="E7:F7"/>
    <mergeCell ref="A6:G6"/>
    <mergeCell ref="A8:G8"/>
  </mergeCells>
  <pageMargins left="0.25" right="0.25" top="0.75" bottom="0.75" header="0.3" footer="0.3"/>
  <pageSetup paperSize="9" scale="9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workbookViewId="0">
      <selection activeCell="C13" sqref="C13:E13"/>
    </sheetView>
  </sheetViews>
  <sheetFormatPr defaultRowHeight="12.75"/>
  <cols>
    <col min="1" max="1" width="10.42578125" customWidth="1"/>
    <col min="2" max="2" width="25.85546875" customWidth="1"/>
    <col min="3" max="3" width="16.140625" customWidth="1"/>
    <col min="4" max="4" width="16.28515625" customWidth="1"/>
    <col min="5" max="5" width="19.5703125" customWidth="1"/>
  </cols>
  <sheetData>
    <row r="1" spans="1:7" ht="15.75">
      <c r="C1" s="31"/>
      <c r="D1" s="104"/>
      <c r="E1" s="104"/>
      <c r="F1" s="104" t="s">
        <v>399</v>
      </c>
    </row>
    <row r="2" spans="1:7" ht="15.75">
      <c r="C2" s="31"/>
      <c r="D2" s="104"/>
      <c r="E2" s="104"/>
      <c r="F2" s="127" t="s">
        <v>400</v>
      </c>
    </row>
    <row r="3" spans="1:7" ht="15.75">
      <c r="C3" s="31"/>
      <c r="D3" s="104"/>
      <c r="E3" s="104"/>
      <c r="F3" s="104" t="s">
        <v>282</v>
      </c>
    </row>
    <row r="4" spans="1:7" ht="15">
      <c r="B4" s="327"/>
      <c r="C4" s="327"/>
      <c r="D4" s="104"/>
      <c r="E4" s="104"/>
      <c r="F4" s="104" t="str">
        <f>'пр 1'!E4</f>
        <v xml:space="preserve">№179 от 24.12.2024 </v>
      </c>
    </row>
    <row r="5" spans="1:7">
      <c r="B5" s="327"/>
      <c r="C5" s="327"/>
    </row>
    <row r="6" spans="1:7" ht="113.25" customHeight="1">
      <c r="A6" s="328" t="s">
        <v>438</v>
      </c>
      <c r="B6" s="328"/>
      <c r="C6" s="328"/>
      <c r="D6" s="328"/>
      <c r="E6" s="328"/>
      <c r="F6" s="328"/>
      <c r="G6" t="s">
        <v>119</v>
      </c>
    </row>
    <row r="7" spans="1:7" ht="20.25">
      <c r="A7" s="29"/>
      <c r="B7" s="29"/>
      <c r="C7" s="29"/>
    </row>
    <row r="8" spans="1:7" ht="20.25">
      <c r="A8" s="29"/>
      <c r="B8" s="29"/>
      <c r="E8" s="331" t="s">
        <v>225</v>
      </c>
      <c r="F8" s="331"/>
    </row>
    <row r="9" spans="1:7" ht="20.25">
      <c r="A9" s="29"/>
      <c r="B9" s="29"/>
      <c r="E9" s="32"/>
    </row>
    <row r="10" spans="1:7" ht="147" customHeight="1">
      <c r="A10" s="328" t="s">
        <v>442</v>
      </c>
      <c r="B10" s="328"/>
      <c r="C10" s="328"/>
      <c r="D10" s="328"/>
      <c r="E10" s="328"/>
      <c r="F10" s="328"/>
    </row>
    <row r="11" spans="1:7" ht="20.25">
      <c r="A11" s="29"/>
      <c r="B11" s="29"/>
      <c r="C11" s="29"/>
      <c r="D11" s="29"/>
      <c r="E11" s="33" t="s">
        <v>56</v>
      </c>
    </row>
    <row r="12" spans="1:7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432</v>
      </c>
    </row>
    <row r="13" spans="1:7" ht="15">
      <c r="A13" s="52" t="s">
        <v>81</v>
      </c>
      <c r="B13" s="53" t="s">
        <v>264</v>
      </c>
      <c r="C13" s="54">
        <f>'пр 5.'!G41</f>
        <v>387428</v>
      </c>
      <c r="D13" s="54">
        <f>'пр 5.'!H41</f>
        <v>385820</v>
      </c>
      <c r="E13" s="54">
        <f>'пр 5.'!I41</f>
        <v>384442</v>
      </c>
    </row>
    <row r="14" spans="1:7" ht="15">
      <c r="A14" s="73" t="s">
        <v>216</v>
      </c>
      <c r="B14" s="55" t="s">
        <v>215</v>
      </c>
      <c r="C14" s="54">
        <f>C13</f>
        <v>387428</v>
      </c>
      <c r="D14" s="54">
        <f t="shared" ref="D14:E14" si="0">D13</f>
        <v>385820</v>
      </c>
      <c r="E14" s="54">
        <f t="shared" si="0"/>
        <v>384442</v>
      </c>
    </row>
  </sheetData>
  <mergeCells count="5">
    <mergeCell ref="A10:F10"/>
    <mergeCell ref="B4:C4"/>
    <mergeCell ref="B5:C5"/>
    <mergeCell ref="E8:F8"/>
    <mergeCell ref="A6:F6"/>
  </mergeCells>
  <pageMargins left="0.25" right="0.25" top="0.75" bottom="0.75" header="0.3" footer="0.3"/>
  <pageSetup paperSize="9" scale="9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C13" sqref="C13:E13"/>
    </sheetView>
  </sheetViews>
  <sheetFormatPr defaultRowHeight="12.75"/>
  <cols>
    <col min="1" max="1" width="17.28515625" customWidth="1"/>
    <col min="2" max="2" width="20.5703125" customWidth="1"/>
    <col min="3" max="5" width="17.28515625" customWidth="1"/>
  </cols>
  <sheetData>
    <row r="1" spans="1:6" ht="15.75">
      <c r="C1" s="31"/>
      <c r="D1" s="104"/>
      <c r="E1" s="104" t="s">
        <v>399</v>
      </c>
    </row>
    <row r="2" spans="1:6" ht="15.75">
      <c r="C2" s="31"/>
      <c r="D2" s="104"/>
      <c r="E2" s="127" t="s">
        <v>400</v>
      </c>
    </row>
    <row r="3" spans="1:6" ht="15.75">
      <c r="C3" s="31"/>
      <c r="D3" s="104"/>
      <c r="E3" s="104" t="s">
        <v>282</v>
      </c>
    </row>
    <row r="4" spans="1:6" ht="15">
      <c r="B4" s="327"/>
      <c r="C4" s="327"/>
      <c r="D4" s="104"/>
      <c r="E4" s="104" t="str">
        <f>'пр 1'!E4</f>
        <v xml:space="preserve">№179 от 24.12.2024 </v>
      </c>
    </row>
    <row r="5" spans="1:6">
      <c r="B5" s="327"/>
      <c r="C5" s="327"/>
    </row>
    <row r="6" spans="1:6" ht="124.15" customHeight="1">
      <c r="A6" s="328" t="s">
        <v>438</v>
      </c>
      <c r="B6" s="328"/>
      <c r="C6" s="328"/>
      <c r="D6" s="328"/>
      <c r="E6" s="328"/>
      <c r="F6" s="328"/>
    </row>
    <row r="7" spans="1:6" ht="20.25">
      <c r="A7" s="29"/>
      <c r="B7" s="29"/>
      <c r="C7" s="29"/>
    </row>
    <row r="8" spans="1:6" ht="20.25">
      <c r="A8" s="29"/>
      <c r="B8" s="29"/>
      <c r="E8" s="32" t="s">
        <v>268</v>
      </c>
    </row>
    <row r="9" spans="1:6" ht="20.25">
      <c r="A9" s="29"/>
      <c r="B9" s="29"/>
      <c r="E9" s="32"/>
    </row>
    <row r="10" spans="1:6" ht="73.900000000000006" customHeight="1">
      <c r="A10" s="328" t="s">
        <v>443</v>
      </c>
      <c r="B10" s="328"/>
      <c r="C10" s="328"/>
      <c r="D10" s="328"/>
      <c r="E10" s="328"/>
      <c r="F10" s="328"/>
    </row>
    <row r="11" spans="1:6" ht="20.25">
      <c r="A11" s="29"/>
      <c r="B11" s="29"/>
      <c r="C11" s="29"/>
      <c r="D11" s="29"/>
      <c r="E11" s="33" t="s">
        <v>56</v>
      </c>
    </row>
    <row r="12" spans="1:6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432</v>
      </c>
    </row>
    <row r="13" spans="1:6" ht="15">
      <c r="A13" s="52" t="s">
        <v>81</v>
      </c>
      <c r="B13" s="53" t="s">
        <v>264</v>
      </c>
      <c r="C13" s="54">
        <f>'пр 5.'!G152</f>
        <v>529700</v>
      </c>
      <c r="D13" s="54">
        <f>'пр 5.'!H152</f>
        <v>0</v>
      </c>
      <c r="E13" s="54">
        <f>'пр 5.'!I152</f>
        <v>0</v>
      </c>
    </row>
    <row r="14" spans="1:6" ht="15">
      <c r="A14" s="73" t="s">
        <v>216</v>
      </c>
      <c r="B14" s="55" t="s">
        <v>215</v>
      </c>
      <c r="C14" s="54">
        <f>C13</f>
        <v>529700</v>
      </c>
      <c r="D14" s="54">
        <v>0</v>
      </c>
      <c r="E14" s="54">
        <v>0</v>
      </c>
    </row>
  </sheetData>
  <mergeCells count="4">
    <mergeCell ref="B4:C4"/>
    <mergeCell ref="B5:C5"/>
    <mergeCell ref="A6:F6"/>
    <mergeCell ref="A10:F10"/>
  </mergeCells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zoomScale="90" zoomScaleNormal="90" workbookViewId="0">
      <selection activeCell="E7" sqref="E7"/>
    </sheetView>
  </sheetViews>
  <sheetFormatPr defaultRowHeight="12.75"/>
  <cols>
    <col min="1" max="1" width="17.28515625" customWidth="1"/>
    <col min="2" max="2" width="20.5703125" customWidth="1"/>
    <col min="3" max="4" width="17.28515625" customWidth="1"/>
    <col min="5" max="5" width="22.140625" customWidth="1"/>
    <col min="6" max="6" width="0.7109375" customWidth="1"/>
    <col min="7" max="7" width="8.85546875" hidden="1" customWidth="1"/>
    <col min="8" max="8" width="4" customWidth="1"/>
  </cols>
  <sheetData>
    <row r="1" spans="1:8" ht="15.75">
      <c r="C1" s="31"/>
      <c r="D1" s="104"/>
      <c r="E1" s="104" t="s">
        <v>399</v>
      </c>
    </row>
    <row r="2" spans="1:8" ht="15.75">
      <c r="C2" s="31"/>
      <c r="D2" s="104"/>
      <c r="E2" s="127" t="s">
        <v>400</v>
      </c>
    </row>
    <row r="3" spans="1:8" ht="15.75">
      <c r="C3" s="31"/>
      <c r="D3" s="104"/>
      <c r="E3" s="104" t="s">
        <v>282</v>
      </c>
    </row>
    <row r="4" spans="1:8" ht="15">
      <c r="B4" s="327"/>
      <c r="C4" s="327"/>
      <c r="D4" s="104"/>
      <c r="E4" s="104" t="str">
        <f>'пр 1'!E4</f>
        <v xml:space="preserve">№179 от 24.12.2024 </v>
      </c>
    </row>
    <row r="5" spans="1:8">
      <c r="B5" s="327"/>
      <c r="C5" s="327"/>
    </row>
    <row r="6" spans="1:8" ht="114.75" customHeight="1">
      <c r="A6" s="328" t="s">
        <v>438</v>
      </c>
      <c r="B6" s="328"/>
      <c r="C6" s="328"/>
      <c r="D6" s="328"/>
      <c r="E6" s="328"/>
      <c r="F6" s="328"/>
      <c r="G6" s="328"/>
      <c r="H6" s="328"/>
    </row>
    <row r="7" spans="1:8" ht="20.25">
      <c r="A7" s="29"/>
      <c r="B7" s="29"/>
      <c r="C7" s="29"/>
    </row>
    <row r="8" spans="1:8" ht="20.25">
      <c r="A8" s="29"/>
      <c r="B8" s="29"/>
      <c r="E8" s="32" t="s">
        <v>414</v>
      </c>
    </row>
    <row r="9" spans="1:8" ht="29.45" customHeight="1">
      <c r="A9" s="29"/>
      <c r="B9" s="29"/>
      <c r="E9" s="32"/>
    </row>
    <row r="10" spans="1:8" ht="120.6" customHeight="1">
      <c r="A10" s="328" t="s">
        <v>444</v>
      </c>
      <c r="B10" s="328"/>
      <c r="C10" s="328"/>
      <c r="D10" s="328"/>
      <c r="E10" s="328"/>
      <c r="F10" s="328"/>
      <c r="G10" s="328"/>
      <c r="H10" s="328"/>
    </row>
    <row r="11" spans="1:8" ht="20.25">
      <c r="A11" s="29"/>
      <c r="B11" s="29"/>
      <c r="C11" s="29"/>
      <c r="D11" s="29"/>
      <c r="E11" s="33" t="s">
        <v>56</v>
      </c>
    </row>
    <row r="12" spans="1:8" ht="15">
      <c r="A12" s="49" t="s">
        <v>80</v>
      </c>
      <c r="B12" s="50" t="s">
        <v>222</v>
      </c>
      <c r="C12" s="51" t="s">
        <v>283</v>
      </c>
      <c r="D12" s="51" t="s">
        <v>422</v>
      </c>
      <c r="E12" s="51" t="s">
        <v>432</v>
      </c>
    </row>
    <row r="13" spans="1:8" ht="15">
      <c r="A13" s="52" t="s">
        <v>81</v>
      </c>
      <c r="B13" s="53" t="s">
        <v>264</v>
      </c>
      <c r="C13" s="54">
        <f>'пр 5.'!G39</f>
        <v>34200</v>
      </c>
      <c r="D13" s="54">
        <f>'пр 5.'!H39</f>
        <v>34200</v>
      </c>
      <c r="E13" s="54">
        <f>'пр 5.'!I39</f>
        <v>34200</v>
      </c>
    </row>
    <row r="14" spans="1:8" ht="15">
      <c r="A14" s="73" t="s">
        <v>216</v>
      </c>
      <c r="B14" s="55" t="s">
        <v>215</v>
      </c>
      <c r="C14" s="54">
        <f>C13</f>
        <v>34200</v>
      </c>
      <c r="D14" s="54">
        <f t="shared" ref="D14:E14" si="0">D13</f>
        <v>34200</v>
      </c>
      <c r="E14" s="54">
        <f t="shared" si="0"/>
        <v>34200</v>
      </c>
    </row>
  </sheetData>
  <mergeCells count="4">
    <mergeCell ref="B4:C4"/>
    <mergeCell ref="B5:C5"/>
    <mergeCell ref="A6:H6"/>
    <mergeCell ref="A10:H10"/>
  </mergeCells>
  <pageMargins left="0.70866141732283472" right="0.70866141732283472" top="0.74803149606299213" bottom="0.74803149606299213" header="0.31496062992125984" footer="0.31496062992125984"/>
  <pageSetup paperSize="9" scale="8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C42"/>
  <sheetViews>
    <sheetView tabSelected="1" zoomScale="85" zoomScaleNormal="85" workbookViewId="0">
      <selection activeCell="G21" sqref="G21"/>
    </sheetView>
  </sheetViews>
  <sheetFormatPr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34"/>
      <c r="B1" s="104"/>
      <c r="C1" s="104" t="s">
        <v>430</v>
      </c>
    </row>
    <row r="2" spans="1:3" ht="18.75">
      <c r="A2" s="34"/>
      <c r="B2" s="104"/>
      <c r="C2" s="127" t="s">
        <v>400</v>
      </c>
    </row>
    <row r="3" spans="1:3" ht="18.75">
      <c r="A3" s="34"/>
      <c r="B3" s="104"/>
      <c r="C3" s="104" t="s">
        <v>282</v>
      </c>
    </row>
    <row r="4" spans="1:3" ht="18.75">
      <c r="A4" s="35"/>
      <c r="B4" s="104"/>
      <c r="C4" s="104" t="str">
        <f>'пр 1'!E4</f>
        <v xml:space="preserve">№179 от 24.12.2024 </v>
      </c>
    </row>
    <row r="5" spans="1:3" ht="18.75">
      <c r="A5" s="35"/>
      <c r="B5" s="35"/>
      <c r="C5" s="25"/>
    </row>
    <row r="6" spans="1:3" ht="37.5" customHeight="1">
      <c r="A6" s="332" t="s">
        <v>445</v>
      </c>
      <c r="B6" s="332"/>
      <c r="C6" s="332"/>
    </row>
    <row r="7" spans="1:3" ht="18.75">
      <c r="A7" s="36"/>
      <c r="B7" s="36"/>
      <c r="C7" s="37"/>
    </row>
    <row r="8" spans="1:3" ht="37.5">
      <c r="A8" s="38" t="s">
        <v>226</v>
      </c>
      <c r="B8" s="39" t="s">
        <v>0</v>
      </c>
      <c r="C8" s="38">
        <v>2025</v>
      </c>
    </row>
    <row r="9" spans="1:3" ht="18.75">
      <c r="A9" s="40">
        <v>1</v>
      </c>
      <c r="B9" s="40">
        <v>2</v>
      </c>
      <c r="C9" s="39">
        <v>3</v>
      </c>
    </row>
    <row r="10" spans="1:3" ht="38.450000000000003" customHeight="1">
      <c r="A10" s="41">
        <v>1</v>
      </c>
      <c r="B10" s="42" t="s">
        <v>382</v>
      </c>
      <c r="C10" s="56">
        <f>C11+C22</f>
        <v>2318.5</v>
      </c>
    </row>
    <row r="11" spans="1:3" ht="58.9" customHeight="1">
      <c r="A11" s="43" t="s">
        <v>227</v>
      </c>
      <c r="B11" s="44" t="s">
        <v>228</v>
      </c>
      <c r="C11" s="57">
        <v>1874.5</v>
      </c>
    </row>
    <row r="12" spans="1:3" ht="60" customHeight="1">
      <c r="A12" s="43" t="s">
        <v>229</v>
      </c>
      <c r="B12" s="45" t="s">
        <v>230</v>
      </c>
      <c r="C12" s="57"/>
    </row>
    <row r="13" spans="1:3" ht="57.6" customHeight="1">
      <c r="A13" s="43" t="s">
        <v>231</v>
      </c>
      <c r="B13" s="45" t="s">
        <v>232</v>
      </c>
      <c r="C13" s="57"/>
    </row>
    <row r="14" spans="1:3" ht="27.6" customHeight="1">
      <c r="A14" s="46" t="s">
        <v>233</v>
      </c>
      <c r="B14" s="45" t="s">
        <v>234</v>
      </c>
      <c r="C14" s="57"/>
    </row>
    <row r="15" spans="1:3" ht="25.9" customHeight="1">
      <c r="A15" s="46"/>
      <c r="B15" s="45" t="s">
        <v>235</v>
      </c>
      <c r="C15" s="57"/>
    </row>
    <row r="16" spans="1:3" ht="25.9" customHeight="1">
      <c r="A16" s="46"/>
      <c r="B16" s="45" t="s">
        <v>236</v>
      </c>
      <c r="C16" s="57"/>
    </row>
    <row r="17" spans="1:3" ht="24.6" customHeight="1">
      <c r="A17" s="46" t="s">
        <v>237</v>
      </c>
      <c r="B17" s="45" t="s">
        <v>238</v>
      </c>
      <c r="C17" s="57"/>
    </row>
    <row r="18" spans="1:3" ht="24.6" customHeight="1">
      <c r="A18" s="46"/>
      <c r="B18" s="45" t="s">
        <v>235</v>
      </c>
      <c r="C18" s="57"/>
    </row>
    <row r="19" spans="1:3" ht="25.9" customHeight="1">
      <c r="A19" s="46"/>
      <c r="B19" s="45" t="s">
        <v>239</v>
      </c>
      <c r="C19" s="57"/>
    </row>
    <row r="20" spans="1:3" ht="29.45" customHeight="1">
      <c r="A20" s="46"/>
      <c r="B20" s="45" t="s">
        <v>240</v>
      </c>
      <c r="C20" s="57"/>
    </row>
    <row r="21" spans="1:3" ht="36.6" customHeight="1">
      <c r="A21" s="43" t="s">
        <v>241</v>
      </c>
      <c r="B21" s="45" t="s">
        <v>242</v>
      </c>
      <c r="C21" s="57"/>
    </row>
    <row r="22" spans="1:3" ht="37.9" customHeight="1">
      <c r="A22" s="43" t="s">
        <v>243</v>
      </c>
      <c r="B22" s="45" t="s">
        <v>244</v>
      </c>
      <c r="C22" s="314">
        <f>C24</f>
        <v>444</v>
      </c>
    </row>
    <row r="23" spans="1:3" ht="32.450000000000003" customHeight="1">
      <c r="A23" s="43"/>
      <c r="B23" s="45" t="s">
        <v>245</v>
      </c>
      <c r="C23" s="58"/>
    </row>
    <row r="24" spans="1:3" ht="25.9" customHeight="1">
      <c r="A24" s="43"/>
      <c r="B24" s="45" t="s">
        <v>246</v>
      </c>
      <c r="C24" s="314">
        <v>444</v>
      </c>
    </row>
    <row r="25" spans="1:3" ht="29.45" customHeight="1">
      <c r="A25" s="43"/>
      <c r="B25" s="45" t="s">
        <v>247</v>
      </c>
      <c r="C25" s="59"/>
    </row>
    <row r="26" spans="1:3" ht="29.45" customHeight="1">
      <c r="A26" s="41" t="s">
        <v>175</v>
      </c>
      <c r="B26" s="47" t="s">
        <v>248</v>
      </c>
      <c r="C26" s="60">
        <v>4.0999999999999996</v>
      </c>
    </row>
    <row r="27" spans="1:3" ht="37.9" customHeight="1">
      <c r="A27" s="43" t="s">
        <v>249</v>
      </c>
      <c r="B27" s="45" t="s">
        <v>250</v>
      </c>
      <c r="C27" s="61">
        <v>3</v>
      </c>
    </row>
    <row r="28" spans="1:3" ht="55.9" customHeight="1">
      <c r="A28" s="43" t="s">
        <v>251</v>
      </c>
      <c r="B28" s="45" t="s">
        <v>252</v>
      </c>
      <c r="C28" s="61"/>
    </row>
    <row r="29" spans="1:3" ht="43.9" customHeight="1">
      <c r="A29" s="43" t="s">
        <v>253</v>
      </c>
      <c r="B29" s="45" t="s">
        <v>254</v>
      </c>
      <c r="C29" s="61"/>
    </row>
    <row r="30" spans="1:3" ht="31.9" customHeight="1">
      <c r="A30" s="46" t="s">
        <v>255</v>
      </c>
      <c r="B30" s="45" t="s">
        <v>234</v>
      </c>
      <c r="C30" s="61"/>
    </row>
    <row r="31" spans="1:3" ht="30" customHeight="1">
      <c r="A31" s="46"/>
      <c r="B31" s="45" t="s">
        <v>235</v>
      </c>
      <c r="C31" s="61"/>
    </row>
    <row r="32" spans="1:3" ht="25.9" customHeight="1">
      <c r="A32" s="46"/>
      <c r="B32" s="45" t="s">
        <v>236</v>
      </c>
      <c r="C32" s="61"/>
    </row>
    <row r="33" spans="1:3" ht="30.6" customHeight="1">
      <c r="A33" s="46" t="s">
        <v>256</v>
      </c>
      <c r="B33" s="45" t="s">
        <v>238</v>
      </c>
      <c r="C33" s="61"/>
    </row>
    <row r="34" spans="1:3" ht="28.15" customHeight="1">
      <c r="A34" s="46"/>
      <c r="B34" s="45" t="s">
        <v>235</v>
      </c>
      <c r="C34" s="61"/>
    </row>
    <row r="35" spans="1:3" ht="28.15" customHeight="1">
      <c r="A35" s="46"/>
      <c r="B35" s="45" t="s">
        <v>239</v>
      </c>
      <c r="C35" s="62"/>
    </row>
    <row r="36" spans="1:3" ht="30" customHeight="1">
      <c r="A36" s="46"/>
      <c r="B36" s="45" t="s">
        <v>240</v>
      </c>
      <c r="C36" s="62"/>
    </row>
    <row r="37" spans="1:3" ht="57" customHeight="1">
      <c r="A37" s="43" t="s">
        <v>257</v>
      </c>
      <c r="B37" s="48" t="s">
        <v>242</v>
      </c>
      <c r="C37" s="62"/>
    </row>
    <row r="38" spans="1:3" ht="53.45" customHeight="1">
      <c r="A38" s="43" t="s">
        <v>258</v>
      </c>
      <c r="B38" s="48" t="s">
        <v>259</v>
      </c>
      <c r="C38" s="62">
        <v>1.1000000000000001</v>
      </c>
    </row>
    <row r="39" spans="1:3" ht="30.6" customHeight="1">
      <c r="A39" s="43"/>
      <c r="B39" s="48" t="s">
        <v>245</v>
      </c>
      <c r="C39" s="62"/>
    </row>
    <row r="40" spans="1:3" ht="27.6" customHeight="1">
      <c r="A40" s="43"/>
      <c r="B40" s="48" t="s">
        <v>246</v>
      </c>
      <c r="C40" s="62">
        <v>1.1000000000000001</v>
      </c>
    </row>
    <row r="41" spans="1:3" ht="30.6" customHeight="1">
      <c r="A41" s="43"/>
      <c r="B41" s="48" t="s">
        <v>247</v>
      </c>
      <c r="C41" s="62"/>
    </row>
    <row r="42" spans="1:3" ht="49.9" customHeight="1">
      <c r="A42" s="71">
        <v>3</v>
      </c>
      <c r="B42" s="47" t="s">
        <v>281</v>
      </c>
      <c r="C42" s="313">
        <v>279.3</v>
      </c>
    </row>
  </sheetData>
  <mergeCells count="1">
    <mergeCell ref="A6:C6"/>
  </mergeCells>
  <pageMargins left="0.25" right="0.25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3" t="s">
        <v>78</v>
      </c>
    </row>
    <row r="2" spans="1:3" ht="18.75">
      <c r="C2" s="3" t="s">
        <v>79</v>
      </c>
    </row>
    <row r="3" spans="1:3" ht="18.75">
      <c r="C3" s="3" t="s">
        <v>154</v>
      </c>
    </row>
    <row r="4" spans="1:3" ht="18.75">
      <c r="C4" s="3" t="s">
        <v>155</v>
      </c>
    </row>
    <row r="5" spans="1:3" ht="18.75">
      <c r="A5" s="4"/>
    </row>
    <row r="6" spans="1:3" ht="18.75">
      <c r="A6" s="4"/>
    </row>
    <row r="7" spans="1:3" ht="18.75">
      <c r="A7" s="318" t="s">
        <v>82</v>
      </c>
      <c r="B7" s="318"/>
      <c r="C7" s="318"/>
    </row>
    <row r="8" spans="1:3" ht="18.75">
      <c r="A8" s="318" t="s">
        <v>83</v>
      </c>
      <c r="B8" s="318"/>
      <c r="C8" s="318"/>
    </row>
    <row r="9" spans="1:3" ht="19.5" thickBot="1">
      <c r="A9" s="1"/>
    </row>
    <row r="10" spans="1:3" ht="25.5" customHeight="1" thickBot="1">
      <c r="A10" s="6" t="s">
        <v>80</v>
      </c>
      <c r="B10" s="7" t="s">
        <v>58</v>
      </c>
      <c r="C10" s="7" t="s">
        <v>57</v>
      </c>
    </row>
    <row r="11" spans="1:3" ht="19.5" thickBot="1">
      <c r="A11" s="8" t="s">
        <v>81</v>
      </c>
      <c r="B11" s="9">
        <v>120</v>
      </c>
      <c r="C11" s="10" t="s">
        <v>153</v>
      </c>
    </row>
    <row r="12" spans="1:3" ht="18.75">
      <c r="A12" s="11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4"/>
      <c r="C1" s="20" t="s">
        <v>84</v>
      </c>
    </row>
    <row r="2" spans="1:3" ht="18.75">
      <c r="A2" s="4"/>
      <c r="C2" s="20" t="s">
        <v>79</v>
      </c>
    </row>
    <row r="3" spans="1:3" ht="18.75">
      <c r="A3" s="4" t="s">
        <v>119</v>
      </c>
      <c r="C3" s="20" t="s">
        <v>161</v>
      </c>
    </row>
    <row r="4" spans="1:3" ht="18.75">
      <c r="A4" s="4" t="s">
        <v>120</v>
      </c>
      <c r="C4" s="20" t="s">
        <v>162</v>
      </c>
    </row>
    <row r="5" spans="1:3" ht="18.75">
      <c r="A5" s="4"/>
    </row>
    <row r="6" spans="1:3" ht="18.75" customHeight="1">
      <c r="A6" s="319" t="s">
        <v>85</v>
      </c>
      <c r="B6" s="319"/>
      <c r="C6" s="319"/>
    </row>
    <row r="7" spans="1:3" ht="18.75" customHeight="1">
      <c r="A7" s="319"/>
      <c r="B7" s="319"/>
      <c r="C7" s="319"/>
    </row>
    <row r="8" spans="1:3" ht="15.75" thickBot="1">
      <c r="A8" s="18"/>
      <c r="B8" s="19"/>
      <c r="C8" s="19"/>
    </row>
    <row r="9" spans="1:3" ht="16.5" thickBot="1">
      <c r="A9" s="12" t="s">
        <v>58</v>
      </c>
      <c r="B9" s="13" t="s">
        <v>71</v>
      </c>
      <c r="C9" s="13" t="s">
        <v>57</v>
      </c>
    </row>
    <row r="10" spans="1:3" ht="35.1" customHeight="1" thickBot="1">
      <c r="A10" s="14">
        <v>120</v>
      </c>
      <c r="B10" s="15" t="s">
        <v>86</v>
      </c>
      <c r="C10" s="16" t="s">
        <v>160</v>
      </c>
    </row>
    <row r="11" spans="1:3" ht="68.25" customHeight="1" thickBot="1">
      <c r="A11" s="14">
        <v>120</v>
      </c>
      <c r="B11" s="17" t="s">
        <v>156</v>
      </c>
      <c r="C11" s="17" t="s">
        <v>87</v>
      </c>
    </row>
    <row r="12" spans="1:3" ht="61.5" customHeight="1" thickBot="1">
      <c r="A12" s="14">
        <v>120</v>
      </c>
      <c r="B12" s="17" t="s">
        <v>157</v>
      </c>
      <c r="C12" s="17" t="s">
        <v>32</v>
      </c>
    </row>
    <row r="13" spans="1:3" ht="60" customHeight="1" thickBot="1">
      <c r="A13" s="14">
        <v>120</v>
      </c>
      <c r="B13" s="17" t="s">
        <v>158</v>
      </c>
      <c r="C13" s="17" t="s">
        <v>88</v>
      </c>
    </row>
    <row r="14" spans="1:3" ht="66" customHeight="1" thickBot="1">
      <c r="A14" s="14">
        <v>120</v>
      </c>
      <c r="B14" s="17" t="s">
        <v>159</v>
      </c>
      <c r="C14" s="17" t="s">
        <v>89</v>
      </c>
    </row>
    <row r="15" spans="1:3" ht="35.1" customHeight="1" thickBot="1">
      <c r="A15" s="14">
        <v>120</v>
      </c>
      <c r="B15" s="17" t="s">
        <v>90</v>
      </c>
      <c r="C15" s="17" t="s">
        <v>91</v>
      </c>
    </row>
    <row r="16" spans="1:3" ht="66.75" customHeight="1" thickBot="1">
      <c r="A16" s="14">
        <v>120</v>
      </c>
      <c r="B16" s="17" t="s">
        <v>92</v>
      </c>
      <c r="C16" s="17" t="s">
        <v>93</v>
      </c>
    </row>
    <row r="17" spans="1:3" ht="61.5" customHeight="1" thickBot="1">
      <c r="A17" s="14">
        <v>120</v>
      </c>
      <c r="B17" s="17" t="s">
        <v>94</v>
      </c>
      <c r="C17" s="17" t="s">
        <v>95</v>
      </c>
    </row>
    <row r="18" spans="1:3" ht="69.75" customHeight="1" thickBot="1">
      <c r="A18" s="14">
        <v>120</v>
      </c>
      <c r="B18" s="17" t="s">
        <v>96</v>
      </c>
      <c r="C18" s="17" t="s">
        <v>97</v>
      </c>
    </row>
    <row r="19" spans="1:3" ht="70.5" customHeight="1" thickBot="1">
      <c r="A19" s="14">
        <v>120</v>
      </c>
      <c r="B19" s="17" t="s">
        <v>98</v>
      </c>
      <c r="C19" s="17" t="s">
        <v>99</v>
      </c>
    </row>
    <row r="20" spans="1:3" ht="35.1" customHeight="1" thickBot="1">
      <c r="A20" s="14">
        <v>120</v>
      </c>
      <c r="B20" s="17" t="s">
        <v>100</v>
      </c>
      <c r="C20" s="17" t="s">
        <v>101</v>
      </c>
    </row>
    <row r="21" spans="1:3" ht="35.1" customHeight="1" thickBot="1">
      <c r="A21" s="14">
        <v>120</v>
      </c>
      <c r="B21" s="17" t="s">
        <v>102</v>
      </c>
      <c r="C21" s="17" t="s">
        <v>103</v>
      </c>
    </row>
    <row r="22" spans="1:3" ht="35.1" customHeight="1" thickBot="1">
      <c r="A22" s="14">
        <v>120</v>
      </c>
      <c r="B22" s="17" t="s">
        <v>104</v>
      </c>
      <c r="C22" s="17" t="s">
        <v>105</v>
      </c>
    </row>
    <row r="23" spans="1:3" ht="35.1" customHeight="1" thickBot="1">
      <c r="A23" s="14">
        <v>120</v>
      </c>
      <c r="B23" s="15" t="s">
        <v>106</v>
      </c>
      <c r="C23" s="17" t="s">
        <v>107</v>
      </c>
    </row>
    <row r="24" spans="1:3" ht="35.1" customHeight="1" thickBot="1">
      <c r="A24" s="14">
        <v>120</v>
      </c>
      <c r="B24" s="15" t="s">
        <v>108</v>
      </c>
      <c r="C24" s="17" t="s">
        <v>109</v>
      </c>
    </row>
    <row r="25" spans="1:3" ht="35.1" customHeight="1" thickBot="1">
      <c r="A25" s="14">
        <v>120</v>
      </c>
      <c r="B25" s="15" t="s">
        <v>110</v>
      </c>
      <c r="C25" s="17" t="s">
        <v>111</v>
      </c>
    </row>
    <row r="26" spans="1:3" ht="35.1" customHeight="1" thickBot="1">
      <c r="A26" s="14">
        <v>120</v>
      </c>
      <c r="B26" s="15" t="s">
        <v>121</v>
      </c>
      <c r="C26" s="17" t="s">
        <v>112</v>
      </c>
    </row>
    <row r="27" spans="1:3" ht="35.1" customHeight="1" thickBot="1">
      <c r="A27" s="14">
        <v>120</v>
      </c>
      <c r="B27" s="15" t="s">
        <v>122</v>
      </c>
      <c r="C27" s="17" t="s">
        <v>113</v>
      </c>
    </row>
    <row r="28" spans="1:3" ht="35.1" customHeight="1" thickBot="1">
      <c r="A28" s="14">
        <v>120</v>
      </c>
      <c r="B28" s="15" t="s">
        <v>123</v>
      </c>
      <c r="C28" s="17" t="s">
        <v>114</v>
      </c>
    </row>
    <row r="29" spans="1:3" ht="35.1" customHeight="1" thickBot="1">
      <c r="A29" s="14">
        <v>120</v>
      </c>
      <c r="B29" s="15" t="s">
        <v>115</v>
      </c>
      <c r="C29" s="17" t="s">
        <v>116</v>
      </c>
    </row>
    <row r="30" spans="1:3" ht="35.1" customHeight="1" thickBot="1">
      <c r="A30" s="14">
        <v>120</v>
      </c>
      <c r="B30" s="15" t="s">
        <v>124</v>
      </c>
      <c r="C30" s="17" t="s">
        <v>41</v>
      </c>
    </row>
    <row r="31" spans="1:3" ht="35.1" customHeight="1" thickBot="1">
      <c r="A31" s="14">
        <v>120</v>
      </c>
      <c r="B31" s="15" t="s">
        <v>117</v>
      </c>
      <c r="C31" s="17" t="s">
        <v>118</v>
      </c>
    </row>
    <row r="32" spans="1:3" ht="15.75">
      <c r="A32" s="5"/>
    </row>
    <row r="33" spans="1:1" ht="15.75">
      <c r="A33" s="5"/>
    </row>
    <row r="34" spans="1:1" ht="15.75">
      <c r="A34" s="5"/>
    </row>
    <row r="35" spans="1:1" ht="15.75">
      <c r="A35" s="5"/>
    </row>
    <row r="36" spans="1:1" ht="15.75">
      <c r="A36" s="5"/>
    </row>
    <row r="37" spans="1:1" ht="15.75">
      <c r="A37" s="5"/>
    </row>
    <row r="38" spans="1:1" ht="15.75">
      <c r="A38" s="5"/>
    </row>
    <row r="39" spans="1:1" ht="15.75">
      <c r="A39" s="5"/>
    </row>
    <row r="40" spans="1:1" ht="15.75">
      <c r="A40" s="5"/>
    </row>
    <row r="41" spans="1:1" ht="15.75">
      <c r="A41" s="5"/>
    </row>
    <row r="42" spans="1:1" ht="15.75">
      <c r="A42" s="5"/>
    </row>
    <row r="43" spans="1:1" ht="15.75">
      <c r="A43" s="5"/>
    </row>
    <row r="44" spans="1:1" ht="15.75">
      <c r="A44" s="5"/>
    </row>
    <row r="45" spans="1:1" ht="15.75">
      <c r="A45" s="5"/>
    </row>
    <row r="46" spans="1:1" ht="15.75">
      <c r="A46" s="5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4" t="s">
        <v>145</v>
      </c>
      <c r="C1" s="20" t="s">
        <v>146</v>
      </c>
    </row>
    <row r="2" spans="1:3" ht="18.75">
      <c r="A2" s="4"/>
      <c r="C2" s="20" t="s">
        <v>79</v>
      </c>
    </row>
    <row r="3" spans="1:3" ht="18.75">
      <c r="A3" s="4" t="s">
        <v>147</v>
      </c>
      <c r="C3" s="20" t="s">
        <v>161</v>
      </c>
    </row>
    <row r="4" spans="1:3" ht="18.75">
      <c r="A4" s="4" t="s">
        <v>148</v>
      </c>
      <c r="C4" s="20" t="s">
        <v>164</v>
      </c>
    </row>
    <row r="5" spans="1:3" ht="15.75">
      <c r="A5" s="5"/>
    </row>
    <row r="6" spans="1:3" ht="18.75">
      <c r="A6" s="2"/>
    </row>
    <row r="7" spans="1:3" ht="18.75" customHeight="1">
      <c r="A7" s="319" t="s">
        <v>125</v>
      </c>
      <c r="B7" s="319"/>
      <c r="C7" s="319"/>
    </row>
    <row r="8" spans="1:3" ht="18.75" customHeight="1">
      <c r="A8" s="319"/>
      <c r="B8" s="319"/>
      <c r="C8" s="319"/>
    </row>
    <row r="9" spans="1:3" ht="15">
      <c r="A9" s="23"/>
      <c r="B9" s="19"/>
      <c r="C9" s="19"/>
    </row>
    <row r="10" spans="1:3" ht="15.75" thickBot="1">
      <c r="A10" s="23"/>
      <c r="B10" s="19"/>
      <c r="C10" s="19"/>
    </row>
    <row r="11" spans="1:3" ht="112.5" customHeight="1">
      <c r="A11" s="21" t="s">
        <v>58</v>
      </c>
      <c r="B11" s="21" t="s">
        <v>126</v>
      </c>
      <c r="C11" s="21" t="s">
        <v>57</v>
      </c>
    </row>
    <row r="12" spans="1:3" ht="20.100000000000001" customHeight="1" thickBot="1">
      <c r="A12" s="14">
        <v>120</v>
      </c>
      <c r="B12" s="22" t="s">
        <v>127</v>
      </c>
      <c r="C12" s="17" t="s">
        <v>163</v>
      </c>
    </row>
    <row r="13" spans="1:3" ht="20.100000000000001" customHeight="1" thickBot="1">
      <c r="A13" s="14">
        <v>120</v>
      </c>
      <c r="B13" s="22" t="s">
        <v>128</v>
      </c>
      <c r="C13" s="17" t="s">
        <v>129</v>
      </c>
    </row>
    <row r="14" spans="1:3" ht="20.100000000000001" customHeight="1" thickBot="1">
      <c r="A14" s="14">
        <v>120</v>
      </c>
      <c r="B14" s="22" t="s">
        <v>130</v>
      </c>
      <c r="C14" s="17" t="s">
        <v>73</v>
      </c>
    </row>
    <row r="15" spans="1:3" ht="20.100000000000001" customHeight="1" thickBot="1">
      <c r="A15" s="14">
        <v>120</v>
      </c>
      <c r="B15" s="22" t="s">
        <v>131</v>
      </c>
      <c r="C15" s="17" t="s">
        <v>132</v>
      </c>
    </row>
    <row r="16" spans="1:3" ht="20.100000000000001" customHeight="1" thickBot="1">
      <c r="A16" s="14">
        <v>120</v>
      </c>
      <c r="B16" s="22" t="s">
        <v>133</v>
      </c>
      <c r="C16" s="17" t="s">
        <v>134</v>
      </c>
    </row>
    <row r="17" spans="1:3" ht="20.100000000000001" customHeight="1" thickBot="1">
      <c r="A17" s="14">
        <v>120</v>
      </c>
      <c r="B17" s="22" t="s">
        <v>135</v>
      </c>
      <c r="C17" s="17" t="s">
        <v>136</v>
      </c>
    </row>
    <row r="18" spans="1:3" ht="20.100000000000001" customHeight="1" thickBot="1">
      <c r="A18" s="14">
        <v>120</v>
      </c>
      <c r="B18" s="22" t="s">
        <v>137</v>
      </c>
      <c r="C18" s="17" t="s">
        <v>138</v>
      </c>
    </row>
    <row r="19" spans="1:3" ht="20.100000000000001" customHeight="1" thickBot="1">
      <c r="A19" s="14">
        <v>120</v>
      </c>
      <c r="B19" s="22" t="s">
        <v>139</v>
      </c>
      <c r="C19" s="17" t="s">
        <v>76</v>
      </c>
    </row>
    <row r="20" spans="1:3" ht="20.100000000000001" customHeight="1" thickBot="1">
      <c r="A20" s="14">
        <v>120</v>
      </c>
      <c r="B20" s="22" t="s">
        <v>140</v>
      </c>
      <c r="C20" s="17" t="s">
        <v>77</v>
      </c>
    </row>
    <row r="21" spans="1:3" ht="20.100000000000001" customHeight="1" thickBot="1">
      <c r="A21" s="14">
        <v>120</v>
      </c>
      <c r="B21" s="22" t="s">
        <v>141</v>
      </c>
      <c r="C21" s="17" t="s">
        <v>142</v>
      </c>
    </row>
    <row r="22" spans="1:3" ht="20.100000000000001" customHeight="1" thickBot="1">
      <c r="A22" s="14">
        <v>120</v>
      </c>
      <c r="B22" s="22" t="s">
        <v>143</v>
      </c>
      <c r="C22" s="17" t="s">
        <v>144</v>
      </c>
    </row>
    <row r="23" spans="1:3" ht="18.75">
      <c r="A23" s="2"/>
    </row>
    <row r="24" spans="1:3" ht="15.75">
      <c r="A24" s="5"/>
    </row>
    <row r="25" spans="1:3" ht="15.75">
      <c r="A25" s="5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E83"/>
  <sheetViews>
    <sheetView topLeftCell="A58" zoomScale="70" zoomScaleNormal="70" workbookViewId="0">
      <selection activeCell="J75" sqref="J75"/>
    </sheetView>
  </sheetViews>
  <sheetFormatPr defaultColWidth="9.140625" defaultRowHeight="12.75"/>
  <cols>
    <col min="1" max="1" width="27.7109375" style="125" customWidth="1"/>
    <col min="2" max="2" width="73.140625" style="125" customWidth="1"/>
    <col min="3" max="4" width="14.28515625" style="125" customWidth="1"/>
    <col min="5" max="5" width="12.7109375" style="125" customWidth="1"/>
    <col min="6" max="16384" width="9.140625" style="125"/>
  </cols>
  <sheetData>
    <row r="1" spans="1:5" ht="18.75">
      <c r="A1" s="143"/>
      <c r="B1" s="143"/>
      <c r="C1" s="144"/>
      <c r="D1" s="144"/>
      <c r="E1" s="127" t="s">
        <v>78</v>
      </c>
    </row>
    <row r="2" spans="1:5" ht="18.75">
      <c r="A2" s="143"/>
      <c r="B2" s="143"/>
      <c r="C2" s="144"/>
      <c r="D2" s="144"/>
      <c r="E2" s="127" t="s">
        <v>400</v>
      </c>
    </row>
    <row r="3" spans="1:5" ht="18.75">
      <c r="A3" s="143"/>
      <c r="B3" s="143"/>
      <c r="C3" s="144"/>
      <c r="D3" s="144"/>
      <c r="E3" s="127" t="s">
        <v>282</v>
      </c>
    </row>
    <row r="4" spans="1:5" ht="18.75">
      <c r="A4" s="143"/>
      <c r="B4" s="143"/>
      <c r="C4" s="144"/>
      <c r="D4" s="144"/>
      <c r="E4" s="127" t="str">
        <f>'пр 1'!E4</f>
        <v xml:space="preserve">№179 от 24.12.2024 </v>
      </c>
    </row>
    <row r="5" spans="1:5" ht="18.75">
      <c r="A5" s="143"/>
      <c r="B5" s="143"/>
      <c r="C5" s="143"/>
      <c r="D5" s="143"/>
      <c r="E5" s="143"/>
    </row>
    <row r="6" spans="1:5" ht="35.450000000000003" customHeight="1">
      <c r="A6" s="143"/>
      <c r="B6" s="320" t="s">
        <v>433</v>
      </c>
      <c r="C6" s="320"/>
      <c r="D6" s="320"/>
      <c r="E6" s="143"/>
    </row>
    <row r="7" spans="1:5">
      <c r="A7" s="145"/>
      <c r="B7" s="145"/>
      <c r="C7" s="145"/>
      <c r="D7" s="145"/>
      <c r="E7" s="145"/>
    </row>
    <row r="8" spans="1:5" ht="13.5" thickBot="1">
      <c r="A8" s="145"/>
      <c r="B8" s="145"/>
      <c r="C8" s="145"/>
      <c r="D8" s="146"/>
      <c r="E8" s="146" t="s">
        <v>56</v>
      </c>
    </row>
    <row r="9" spans="1:5" ht="45.75" thickBot="1">
      <c r="A9" s="147" t="s">
        <v>198</v>
      </c>
      <c r="B9" s="148" t="s">
        <v>401</v>
      </c>
      <c r="C9" s="149">
        <v>2025</v>
      </c>
      <c r="D9" s="149">
        <v>2026</v>
      </c>
      <c r="E9" s="150">
        <v>2027</v>
      </c>
    </row>
    <row r="10" spans="1:5" ht="29.25" thickBot="1">
      <c r="A10" s="87" t="s">
        <v>1</v>
      </c>
      <c r="B10" s="88" t="s">
        <v>319</v>
      </c>
      <c r="C10" s="89">
        <f>C11+C58</f>
        <v>6957541.2000000002</v>
      </c>
      <c r="D10" s="89">
        <f t="shared" ref="D10:E10" si="0">D11+D58</f>
        <v>6584990.2599999998</v>
      </c>
      <c r="E10" s="89">
        <f t="shared" si="0"/>
        <v>7015171.1100000003</v>
      </c>
    </row>
    <row r="11" spans="1:5" ht="16.149999999999999" customHeight="1">
      <c r="A11" s="92" t="s">
        <v>3</v>
      </c>
      <c r="B11" s="90" t="s">
        <v>2</v>
      </c>
      <c r="C11" s="91">
        <f>C12+C20+C30+C36+C54+C50</f>
        <v>2051000</v>
      </c>
      <c r="D11" s="91">
        <f t="shared" ref="D11:E11" si="1">D12+D20+D30+D36+D54+D50</f>
        <v>2090000</v>
      </c>
      <c r="E11" s="91">
        <f t="shared" si="1"/>
        <v>2443000</v>
      </c>
    </row>
    <row r="12" spans="1:5" ht="15" customHeight="1">
      <c r="A12" s="93" t="s">
        <v>5</v>
      </c>
      <c r="B12" s="81" t="s">
        <v>4</v>
      </c>
      <c r="C12" s="79">
        <f>C13</f>
        <v>340000</v>
      </c>
      <c r="D12" s="79">
        <f t="shared" ref="D12:E12" si="2">D13</f>
        <v>363000</v>
      </c>
      <c r="E12" s="79">
        <f t="shared" si="2"/>
        <v>386000</v>
      </c>
    </row>
    <row r="13" spans="1:5" ht="15.75" customHeight="1">
      <c r="A13" s="93" t="s">
        <v>7</v>
      </c>
      <c r="B13" s="81" t="s">
        <v>6</v>
      </c>
      <c r="C13" s="79">
        <f>C14+C16+C18</f>
        <v>340000</v>
      </c>
      <c r="D13" s="79">
        <f t="shared" ref="D13:E13" si="3">D14+D16+D18</f>
        <v>363000</v>
      </c>
      <c r="E13" s="79">
        <f t="shared" si="3"/>
        <v>386000</v>
      </c>
    </row>
    <row r="14" spans="1:5" ht="63.75" customHeight="1">
      <c r="A14" s="93" t="s">
        <v>9</v>
      </c>
      <c r="B14" s="81" t="s">
        <v>8</v>
      </c>
      <c r="C14" s="79">
        <f>C15</f>
        <v>329000</v>
      </c>
      <c r="D14" s="79">
        <f t="shared" ref="D14:E14" si="4">D15</f>
        <v>352000</v>
      </c>
      <c r="E14" s="79">
        <f t="shared" si="4"/>
        <v>375000</v>
      </c>
    </row>
    <row r="15" spans="1:5" ht="93" customHeight="1">
      <c r="A15" s="94" t="s">
        <v>176</v>
      </c>
      <c r="B15" s="81" t="s">
        <v>279</v>
      </c>
      <c r="C15" s="79">
        <v>329000</v>
      </c>
      <c r="D15" s="79">
        <v>352000</v>
      </c>
      <c r="E15" s="80">
        <v>375000</v>
      </c>
    </row>
    <row r="16" spans="1:5" ht="93" customHeight="1">
      <c r="A16" s="93" t="s">
        <v>304</v>
      </c>
      <c r="B16" s="81" t="s">
        <v>286</v>
      </c>
      <c r="C16" s="79">
        <f>C17</f>
        <v>4000</v>
      </c>
      <c r="D16" s="79">
        <f t="shared" ref="D16:E16" si="5">D17</f>
        <v>4000</v>
      </c>
      <c r="E16" s="79">
        <f t="shared" si="5"/>
        <v>4000</v>
      </c>
    </row>
    <row r="17" spans="1:5" ht="108.75" customHeight="1">
      <c r="A17" s="94" t="s">
        <v>305</v>
      </c>
      <c r="B17" s="81" t="s">
        <v>287</v>
      </c>
      <c r="C17" s="79">
        <v>4000</v>
      </c>
      <c r="D17" s="79">
        <v>4000</v>
      </c>
      <c r="E17" s="80">
        <v>4000</v>
      </c>
    </row>
    <row r="18" spans="1:5" ht="39" customHeight="1">
      <c r="A18" s="93" t="s">
        <v>190</v>
      </c>
      <c r="B18" s="81" t="s">
        <v>189</v>
      </c>
      <c r="C18" s="79">
        <f>C19</f>
        <v>7000</v>
      </c>
      <c r="D18" s="79">
        <f t="shared" ref="D18:E18" si="6">D19</f>
        <v>7000</v>
      </c>
      <c r="E18" s="79">
        <f t="shared" si="6"/>
        <v>7000</v>
      </c>
    </row>
    <row r="19" spans="1:5" ht="63.75" customHeight="1">
      <c r="A19" s="94" t="s">
        <v>191</v>
      </c>
      <c r="B19" s="81" t="s">
        <v>280</v>
      </c>
      <c r="C19" s="79">
        <v>7000</v>
      </c>
      <c r="D19" s="79">
        <v>7000</v>
      </c>
      <c r="E19" s="80">
        <v>7000</v>
      </c>
    </row>
    <row r="20" spans="1:5" ht="33.6" customHeight="1">
      <c r="A20" s="93" t="s">
        <v>11</v>
      </c>
      <c r="B20" s="81" t="s">
        <v>10</v>
      </c>
      <c r="C20" s="79">
        <f>C21</f>
        <v>948000</v>
      </c>
      <c r="D20" s="79">
        <f t="shared" ref="D20:E20" si="7">D21</f>
        <v>990000</v>
      </c>
      <c r="E20" s="79">
        <f t="shared" si="7"/>
        <v>1314000</v>
      </c>
    </row>
    <row r="21" spans="1:5" ht="32.450000000000003" customHeight="1">
      <c r="A21" s="93" t="s">
        <v>13</v>
      </c>
      <c r="B21" s="81" t="s">
        <v>12</v>
      </c>
      <c r="C21" s="79">
        <f>C22+C24+C26+C28</f>
        <v>948000</v>
      </c>
      <c r="D21" s="79">
        <f t="shared" ref="D21:E21" si="8">D22+D24+D26+D28</f>
        <v>990000</v>
      </c>
      <c r="E21" s="79">
        <f t="shared" si="8"/>
        <v>1314000</v>
      </c>
    </row>
    <row r="22" spans="1:5" ht="60">
      <c r="A22" s="94" t="s">
        <v>383</v>
      </c>
      <c r="B22" s="81" t="s">
        <v>14</v>
      </c>
      <c r="C22" s="79">
        <f>C23</f>
        <v>496000</v>
      </c>
      <c r="D22" s="79">
        <f t="shared" ref="D22:E22" si="9">D23</f>
        <v>519000</v>
      </c>
      <c r="E22" s="79">
        <f t="shared" si="9"/>
        <v>687000</v>
      </c>
    </row>
    <row r="23" spans="1:5" ht="90">
      <c r="A23" s="94" t="s">
        <v>384</v>
      </c>
      <c r="B23" s="81" t="s">
        <v>177</v>
      </c>
      <c r="C23" s="79">
        <v>496000</v>
      </c>
      <c r="D23" s="79">
        <v>519000</v>
      </c>
      <c r="E23" s="80">
        <v>687000</v>
      </c>
    </row>
    <row r="24" spans="1:5" ht="75">
      <c r="A24" s="94" t="s">
        <v>385</v>
      </c>
      <c r="B24" s="81" t="s">
        <v>15</v>
      </c>
      <c r="C24" s="79">
        <f>C25</f>
        <v>2000</v>
      </c>
      <c r="D24" s="79">
        <f t="shared" ref="D24:E24" si="10">D25</f>
        <v>2000</v>
      </c>
      <c r="E24" s="79">
        <f t="shared" si="10"/>
        <v>3000</v>
      </c>
    </row>
    <row r="25" spans="1:5" ht="105">
      <c r="A25" s="94" t="s">
        <v>386</v>
      </c>
      <c r="B25" s="81" t="s">
        <v>178</v>
      </c>
      <c r="C25" s="79">
        <v>2000</v>
      </c>
      <c r="D25" s="79">
        <v>2000</v>
      </c>
      <c r="E25" s="80">
        <v>3000</v>
      </c>
    </row>
    <row r="26" spans="1:5" ht="64.5" customHeight="1">
      <c r="A26" s="94" t="s">
        <v>387</v>
      </c>
      <c r="B26" s="81" t="s">
        <v>16</v>
      </c>
      <c r="C26" s="79">
        <f>C27</f>
        <v>501000</v>
      </c>
      <c r="D26" s="79">
        <f t="shared" ref="D26:E26" si="11">D27</f>
        <v>521000</v>
      </c>
      <c r="E26" s="79">
        <f t="shared" si="11"/>
        <v>690000</v>
      </c>
    </row>
    <row r="27" spans="1:5" ht="96" customHeight="1">
      <c r="A27" s="94" t="s">
        <v>388</v>
      </c>
      <c r="B27" s="81" t="s">
        <v>179</v>
      </c>
      <c r="C27" s="79">
        <v>501000</v>
      </c>
      <c r="D27" s="79">
        <v>521000</v>
      </c>
      <c r="E27" s="80">
        <v>690000</v>
      </c>
    </row>
    <row r="28" spans="1:5" ht="63" customHeight="1">
      <c r="A28" s="94" t="s">
        <v>389</v>
      </c>
      <c r="B28" s="81" t="s">
        <v>17</v>
      </c>
      <c r="C28" s="79">
        <f>C29</f>
        <v>-51000</v>
      </c>
      <c r="D28" s="79">
        <f t="shared" ref="D28:E28" si="12">D29</f>
        <v>-52000</v>
      </c>
      <c r="E28" s="79">
        <f t="shared" si="12"/>
        <v>-66000</v>
      </c>
    </row>
    <row r="29" spans="1:5" ht="92.25" customHeight="1">
      <c r="A29" s="94" t="s">
        <v>390</v>
      </c>
      <c r="B29" s="81" t="s">
        <v>180</v>
      </c>
      <c r="C29" s="79">
        <v>-51000</v>
      </c>
      <c r="D29" s="79">
        <v>-52000</v>
      </c>
      <c r="E29" s="80">
        <v>-66000</v>
      </c>
    </row>
    <row r="30" spans="1:5" ht="17.45" customHeight="1">
      <c r="A30" s="93" t="s">
        <v>19</v>
      </c>
      <c r="B30" s="81" t="s">
        <v>18</v>
      </c>
      <c r="C30" s="79">
        <f>C31</f>
        <v>70000</v>
      </c>
      <c r="D30" s="79">
        <f t="shared" ref="D30:E32" si="13">D31</f>
        <v>70000</v>
      </c>
      <c r="E30" s="79">
        <f t="shared" si="13"/>
        <v>70000</v>
      </c>
    </row>
    <row r="31" spans="1:5" ht="18" customHeight="1">
      <c r="A31" s="93" t="s">
        <v>182</v>
      </c>
      <c r="B31" s="81" t="s">
        <v>181</v>
      </c>
      <c r="C31" s="79">
        <f>C32</f>
        <v>70000</v>
      </c>
      <c r="D31" s="79">
        <f t="shared" si="13"/>
        <v>70000</v>
      </c>
      <c r="E31" s="79">
        <f t="shared" si="13"/>
        <v>70000</v>
      </c>
    </row>
    <row r="32" spans="1:5" ht="18.600000000000001" customHeight="1">
      <c r="A32" s="93" t="s">
        <v>183</v>
      </c>
      <c r="B32" s="81" t="s">
        <v>181</v>
      </c>
      <c r="C32" s="79">
        <f>C33</f>
        <v>70000</v>
      </c>
      <c r="D32" s="79">
        <f t="shared" si="13"/>
        <v>70000</v>
      </c>
      <c r="E32" s="79">
        <f t="shared" si="13"/>
        <v>70000</v>
      </c>
    </row>
    <row r="33" spans="1:5" ht="34.5" customHeight="1">
      <c r="A33" s="94" t="s">
        <v>184</v>
      </c>
      <c r="B33" s="81" t="s">
        <v>270</v>
      </c>
      <c r="C33" s="79">
        <v>70000</v>
      </c>
      <c r="D33" s="79">
        <v>70000</v>
      </c>
      <c r="E33" s="80">
        <v>70000</v>
      </c>
    </row>
    <row r="34" spans="1:5" ht="30" hidden="1">
      <c r="A34" s="93" t="s">
        <v>306</v>
      </c>
      <c r="B34" s="81" t="s">
        <v>288</v>
      </c>
      <c r="C34" s="79">
        <v>0</v>
      </c>
      <c r="D34" s="79">
        <v>0</v>
      </c>
      <c r="E34" s="80">
        <v>0</v>
      </c>
    </row>
    <row r="35" spans="1:5" ht="45" hidden="1">
      <c r="A35" s="94" t="s">
        <v>307</v>
      </c>
      <c r="B35" s="81" t="s">
        <v>289</v>
      </c>
      <c r="C35" s="79">
        <v>0</v>
      </c>
      <c r="D35" s="79">
        <v>0</v>
      </c>
      <c r="E35" s="80">
        <v>0</v>
      </c>
    </row>
    <row r="36" spans="1:5" ht="14.45" customHeight="1">
      <c r="A36" s="93" t="s">
        <v>21</v>
      </c>
      <c r="B36" s="81" t="s">
        <v>20</v>
      </c>
      <c r="C36" s="79">
        <f>C37+C40</f>
        <v>653000</v>
      </c>
      <c r="D36" s="79">
        <f t="shared" ref="D36:E36" si="14">D37+D40</f>
        <v>627000</v>
      </c>
      <c r="E36" s="79">
        <f t="shared" si="14"/>
        <v>633000</v>
      </c>
    </row>
    <row r="37" spans="1:5" ht="19.149999999999999" customHeight="1">
      <c r="A37" s="93" t="s">
        <v>23</v>
      </c>
      <c r="B37" s="81" t="s">
        <v>22</v>
      </c>
      <c r="C37" s="79">
        <f>C38</f>
        <v>13000</v>
      </c>
      <c r="D37" s="79">
        <f t="shared" ref="D37:E38" si="15">D38</f>
        <v>13000</v>
      </c>
      <c r="E37" s="79">
        <f t="shared" si="15"/>
        <v>14000</v>
      </c>
    </row>
    <row r="38" spans="1:5" ht="33.75" customHeight="1">
      <c r="A38" s="93" t="s">
        <v>25</v>
      </c>
      <c r="B38" s="81" t="s">
        <v>24</v>
      </c>
      <c r="C38" s="79">
        <f>C39</f>
        <v>13000</v>
      </c>
      <c r="D38" s="79">
        <f t="shared" si="15"/>
        <v>13000</v>
      </c>
      <c r="E38" s="79">
        <f t="shared" si="15"/>
        <v>14000</v>
      </c>
    </row>
    <row r="39" spans="1:5" ht="61.5" customHeight="1">
      <c r="A39" s="94" t="s">
        <v>185</v>
      </c>
      <c r="B39" s="81" t="s">
        <v>273</v>
      </c>
      <c r="C39" s="79">
        <v>13000</v>
      </c>
      <c r="D39" s="79">
        <v>13000</v>
      </c>
      <c r="E39" s="80">
        <v>14000</v>
      </c>
    </row>
    <row r="40" spans="1:5" ht="16.149999999999999" customHeight="1">
      <c r="A40" s="93" t="s">
        <v>27</v>
      </c>
      <c r="B40" s="81" t="s">
        <v>26</v>
      </c>
      <c r="C40" s="79">
        <f>C41+C44</f>
        <v>640000</v>
      </c>
      <c r="D40" s="79">
        <f t="shared" ref="D40:E40" si="16">D41+D44</f>
        <v>614000</v>
      </c>
      <c r="E40" s="79">
        <f t="shared" si="16"/>
        <v>619000</v>
      </c>
    </row>
    <row r="41" spans="1:5" ht="16.149999999999999" customHeight="1">
      <c r="A41" s="93" t="s">
        <v>193</v>
      </c>
      <c r="B41" s="81" t="s">
        <v>192</v>
      </c>
      <c r="C41" s="79">
        <f>C42</f>
        <v>123000</v>
      </c>
      <c r="D41" s="79">
        <f t="shared" ref="D41:E42" si="17">D42</f>
        <v>92000</v>
      </c>
      <c r="E41" s="79">
        <f t="shared" si="17"/>
        <v>92000</v>
      </c>
    </row>
    <row r="42" spans="1:5" ht="33" customHeight="1">
      <c r="A42" s="93" t="s">
        <v>195</v>
      </c>
      <c r="B42" s="81" t="s">
        <v>194</v>
      </c>
      <c r="C42" s="79">
        <f>C43</f>
        <v>123000</v>
      </c>
      <c r="D42" s="79">
        <f t="shared" si="17"/>
        <v>92000</v>
      </c>
      <c r="E42" s="79">
        <f t="shared" si="17"/>
        <v>92000</v>
      </c>
    </row>
    <row r="43" spans="1:5" ht="58.9" customHeight="1">
      <c r="A43" s="94" t="s">
        <v>196</v>
      </c>
      <c r="B43" s="81" t="s">
        <v>274</v>
      </c>
      <c r="C43" s="79">
        <v>123000</v>
      </c>
      <c r="D43" s="79">
        <v>92000</v>
      </c>
      <c r="E43" s="80">
        <v>92000</v>
      </c>
    </row>
    <row r="44" spans="1:5" ht="16.899999999999999" customHeight="1">
      <c r="A44" s="93" t="s">
        <v>29</v>
      </c>
      <c r="B44" s="81" t="s">
        <v>28</v>
      </c>
      <c r="C44" s="79">
        <f>C45</f>
        <v>517000</v>
      </c>
      <c r="D44" s="79">
        <f t="shared" ref="D44:E45" si="18">D45</f>
        <v>522000</v>
      </c>
      <c r="E44" s="79">
        <f t="shared" si="18"/>
        <v>527000</v>
      </c>
    </row>
    <row r="45" spans="1:5" ht="31.9" customHeight="1">
      <c r="A45" s="93" t="s">
        <v>31</v>
      </c>
      <c r="B45" s="81" t="s">
        <v>30</v>
      </c>
      <c r="C45" s="79">
        <f>C46</f>
        <v>517000</v>
      </c>
      <c r="D45" s="79">
        <f t="shared" si="18"/>
        <v>522000</v>
      </c>
      <c r="E45" s="79">
        <f t="shared" si="18"/>
        <v>527000</v>
      </c>
    </row>
    <row r="46" spans="1:5" ht="63" customHeight="1">
      <c r="A46" s="94" t="s">
        <v>186</v>
      </c>
      <c r="B46" s="81" t="s">
        <v>42</v>
      </c>
      <c r="C46" s="79">
        <v>517000</v>
      </c>
      <c r="D46" s="79">
        <v>522000</v>
      </c>
      <c r="E46" s="80">
        <v>527000</v>
      </c>
    </row>
    <row r="47" spans="1:5" ht="32.25" hidden="1" customHeight="1">
      <c r="A47" s="93" t="s">
        <v>308</v>
      </c>
      <c r="B47" s="81" t="s">
        <v>290</v>
      </c>
      <c r="C47" s="79">
        <v>0</v>
      </c>
      <c r="D47" s="79">
        <v>0</v>
      </c>
      <c r="E47" s="80">
        <v>0</v>
      </c>
    </row>
    <row r="48" spans="1:5" ht="30.75" hidden="1" customHeight="1">
      <c r="A48" s="93" t="s">
        <v>309</v>
      </c>
      <c r="B48" s="81" t="s">
        <v>291</v>
      </c>
      <c r="C48" s="79">
        <v>0</v>
      </c>
      <c r="D48" s="79">
        <v>0</v>
      </c>
      <c r="E48" s="80">
        <v>0</v>
      </c>
    </row>
    <row r="49" spans="1:5" ht="29.25" hidden="1" customHeight="1">
      <c r="A49" s="94" t="s">
        <v>352</v>
      </c>
      <c r="B49" s="81" t="s">
        <v>292</v>
      </c>
      <c r="C49" s="79">
        <v>0</v>
      </c>
      <c r="D49" s="79">
        <v>0</v>
      </c>
      <c r="E49" s="80">
        <v>0</v>
      </c>
    </row>
    <row r="50" spans="1:5" ht="36.75" customHeight="1">
      <c r="A50" s="94" t="s">
        <v>450</v>
      </c>
      <c r="B50" s="81" t="s">
        <v>447</v>
      </c>
      <c r="C50" s="79">
        <f>C51</f>
        <v>40000</v>
      </c>
      <c r="D50" s="79">
        <f t="shared" ref="D50:E50" si="19">D51</f>
        <v>40000</v>
      </c>
      <c r="E50" s="79">
        <f t="shared" si="19"/>
        <v>40000</v>
      </c>
    </row>
    <row r="51" spans="1:5" ht="61.5" customHeight="1">
      <c r="A51" s="94" t="s">
        <v>451</v>
      </c>
      <c r="B51" s="81" t="s">
        <v>448</v>
      </c>
      <c r="C51" s="79">
        <f>C52</f>
        <v>40000</v>
      </c>
      <c r="D51" s="79">
        <f t="shared" ref="D51:E51" si="20">D52</f>
        <v>40000</v>
      </c>
      <c r="E51" s="79">
        <f t="shared" si="20"/>
        <v>40000</v>
      </c>
    </row>
    <row r="52" spans="1:5" ht="63" customHeight="1">
      <c r="A52" s="94" t="s">
        <v>452</v>
      </c>
      <c r="B52" s="81" t="s">
        <v>449</v>
      </c>
      <c r="C52" s="79">
        <f>C53</f>
        <v>40000</v>
      </c>
      <c r="D52" s="79">
        <f t="shared" ref="D52:E52" si="21">D53</f>
        <v>40000</v>
      </c>
      <c r="E52" s="79">
        <f t="shared" si="21"/>
        <v>40000</v>
      </c>
    </row>
    <row r="53" spans="1:5" ht="60.75" customHeight="1">
      <c r="A53" s="94" t="s">
        <v>453</v>
      </c>
      <c r="B53" s="81" t="s">
        <v>32</v>
      </c>
      <c r="C53" s="79">
        <v>40000</v>
      </c>
      <c r="D53" s="79">
        <v>40000</v>
      </c>
      <c r="E53" s="306">
        <v>40000</v>
      </c>
    </row>
    <row r="54" spans="1:5" ht="30.75" hidden="1" customHeight="1">
      <c r="A54" s="93" t="s">
        <v>310</v>
      </c>
      <c r="B54" s="81" t="s">
        <v>293</v>
      </c>
      <c r="C54" s="79">
        <f>C55</f>
        <v>0</v>
      </c>
      <c r="D54" s="79">
        <f t="shared" ref="D54:E56" si="22">D55</f>
        <v>0</v>
      </c>
      <c r="E54" s="79">
        <f t="shared" si="22"/>
        <v>0</v>
      </c>
    </row>
    <row r="55" spans="1:5" ht="33" hidden="1" customHeight="1">
      <c r="A55" s="93" t="s">
        <v>311</v>
      </c>
      <c r="B55" s="81" t="s">
        <v>294</v>
      </c>
      <c r="C55" s="79">
        <f>C56</f>
        <v>0</v>
      </c>
      <c r="D55" s="79">
        <f t="shared" si="22"/>
        <v>0</v>
      </c>
      <c r="E55" s="79">
        <f t="shared" si="22"/>
        <v>0</v>
      </c>
    </row>
    <row r="56" spans="1:5" ht="36.75" hidden="1" customHeight="1">
      <c r="A56" s="94" t="s">
        <v>374</v>
      </c>
      <c r="B56" s="81" t="s">
        <v>295</v>
      </c>
      <c r="C56" s="79">
        <f>C57</f>
        <v>0</v>
      </c>
      <c r="D56" s="79">
        <f t="shared" si="22"/>
        <v>0</v>
      </c>
      <c r="E56" s="79">
        <f t="shared" si="22"/>
        <v>0</v>
      </c>
    </row>
    <row r="57" spans="1:5" ht="32.25" hidden="1" customHeight="1">
      <c r="A57" s="94" t="s">
        <v>373</v>
      </c>
      <c r="B57" s="81" t="s">
        <v>296</v>
      </c>
      <c r="C57" s="79">
        <v>0</v>
      </c>
      <c r="D57" s="79">
        <v>0</v>
      </c>
      <c r="E57" s="80">
        <v>0</v>
      </c>
    </row>
    <row r="58" spans="1:5" ht="14.25">
      <c r="A58" s="268" t="s">
        <v>34</v>
      </c>
      <c r="B58" s="269" t="s">
        <v>33</v>
      </c>
      <c r="C58" s="270">
        <f>C59+C78</f>
        <v>4906541.2</v>
      </c>
      <c r="D58" s="270">
        <f t="shared" ref="D58:E58" si="23">D59+D78</f>
        <v>4494990.26</v>
      </c>
      <c r="E58" s="270">
        <f t="shared" si="23"/>
        <v>4572171.1100000003</v>
      </c>
    </row>
    <row r="59" spans="1:5" ht="30">
      <c r="A59" s="93" t="s">
        <v>36</v>
      </c>
      <c r="B59" s="81" t="s">
        <v>35</v>
      </c>
      <c r="C59" s="79">
        <f>C60+C67+C72+C75</f>
        <v>4906541.2</v>
      </c>
      <c r="D59" s="79">
        <f t="shared" ref="D59:E59" si="24">D60+D67+D72+D75</f>
        <v>4494990.26</v>
      </c>
      <c r="E59" s="79">
        <f t="shared" si="24"/>
        <v>4572171.1100000003</v>
      </c>
    </row>
    <row r="60" spans="1:5" ht="18" customHeight="1">
      <c r="A60" s="93" t="s">
        <v>169</v>
      </c>
      <c r="B60" s="81" t="s">
        <v>37</v>
      </c>
      <c r="C60" s="79">
        <f>C61+C63+C65</f>
        <v>4194000</v>
      </c>
      <c r="D60" s="79">
        <f t="shared" ref="D60:E60" si="25">D61+D63+D65</f>
        <v>4295000</v>
      </c>
      <c r="E60" s="79">
        <f t="shared" si="25"/>
        <v>4365000</v>
      </c>
    </row>
    <row r="61" spans="1:5" ht="18" customHeight="1">
      <c r="A61" s="93" t="s">
        <v>170</v>
      </c>
      <c r="B61" s="81" t="s">
        <v>38</v>
      </c>
      <c r="C61" s="79">
        <f>C62</f>
        <v>4138000</v>
      </c>
      <c r="D61" s="79">
        <f t="shared" ref="D61:E61" si="26">D62</f>
        <v>4238000</v>
      </c>
      <c r="E61" s="79">
        <f t="shared" si="26"/>
        <v>4312000</v>
      </c>
    </row>
    <row r="62" spans="1:5" ht="30">
      <c r="A62" s="94" t="s">
        <v>353</v>
      </c>
      <c r="B62" s="81" t="s">
        <v>260</v>
      </c>
      <c r="C62" s="79">
        <v>4138000</v>
      </c>
      <c r="D62" s="79">
        <v>4238000</v>
      </c>
      <c r="E62" s="80">
        <v>4312000</v>
      </c>
    </row>
    <row r="63" spans="1:5" ht="30">
      <c r="A63" s="93" t="s">
        <v>262</v>
      </c>
      <c r="B63" s="81" t="s">
        <v>261</v>
      </c>
      <c r="C63" s="79">
        <f>C64</f>
        <v>56000</v>
      </c>
      <c r="D63" s="79">
        <f t="shared" ref="D63:E63" si="27">D64</f>
        <v>57000</v>
      </c>
      <c r="E63" s="79">
        <f t="shared" si="27"/>
        <v>53000</v>
      </c>
    </row>
    <row r="64" spans="1:5" ht="30">
      <c r="A64" s="94" t="s">
        <v>354</v>
      </c>
      <c r="B64" s="81" t="s">
        <v>263</v>
      </c>
      <c r="C64" s="79">
        <v>56000</v>
      </c>
      <c r="D64" s="79">
        <v>57000</v>
      </c>
      <c r="E64" s="80">
        <v>53000</v>
      </c>
    </row>
    <row r="65" spans="1:5" ht="27.75" hidden="1" customHeight="1">
      <c r="A65" s="93" t="s">
        <v>371</v>
      </c>
      <c r="B65" s="81" t="s">
        <v>369</v>
      </c>
      <c r="C65" s="79">
        <f>C66</f>
        <v>0</v>
      </c>
      <c r="D65" s="79">
        <f t="shared" ref="D65:E65" si="28">D66</f>
        <v>0</v>
      </c>
      <c r="E65" s="79">
        <f t="shared" si="28"/>
        <v>0</v>
      </c>
    </row>
    <row r="66" spans="1:5" ht="29.25" hidden="1" customHeight="1">
      <c r="A66" s="94" t="s">
        <v>372</v>
      </c>
      <c r="B66" s="81" t="s">
        <v>370</v>
      </c>
      <c r="C66" s="79">
        <v>0</v>
      </c>
      <c r="D66" s="79">
        <v>0</v>
      </c>
      <c r="E66" s="80">
        <v>0</v>
      </c>
    </row>
    <row r="67" spans="1:5" ht="29.25" hidden="1" customHeight="1">
      <c r="A67" s="93" t="s">
        <v>402</v>
      </c>
      <c r="B67" s="81" t="s">
        <v>404</v>
      </c>
      <c r="C67" s="79">
        <f>C68+C70</f>
        <v>0</v>
      </c>
      <c r="D67" s="79">
        <f t="shared" ref="D67:E67" si="29">D68+D70</f>
        <v>0</v>
      </c>
      <c r="E67" s="79">
        <f t="shared" si="29"/>
        <v>0</v>
      </c>
    </row>
    <row r="68" spans="1:5" ht="32.25" hidden="1" customHeight="1">
      <c r="A68" s="93" t="s">
        <v>403</v>
      </c>
      <c r="B68" s="81" t="s">
        <v>405</v>
      </c>
      <c r="C68" s="79">
        <f>C69</f>
        <v>0</v>
      </c>
      <c r="D68" s="79">
        <f t="shared" ref="D68" si="30">D69</f>
        <v>0</v>
      </c>
      <c r="E68" s="79">
        <f t="shared" ref="E68" si="31">E69</f>
        <v>0</v>
      </c>
    </row>
    <row r="69" spans="1:5" ht="30" hidden="1" customHeight="1">
      <c r="A69" s="94" t="s">
        <v>355</v>
      </c>
      <c r="B69" s="81" t="s">
        <v>297</v>
      </c>
      <c r="C69" s="79">
        <v>0</v>
      </c>
      <c r="D69" s="79">
        <v>0</v>
      </c>
      <c r="E69" s="80">
        <v>0</v>
      </c>
    </row>
    <row r="70" spans="1:5" ht="27.75" hidden="1" customHeight="1">
      <c r="A70" s="94" t="s">
        <v>312</v>
      </c>
      <c r="B70" s="81" t="s">
        <v>266</v>
      </c>
      <c r="C70" s="79">
        <f>C71</f>
        <v>0</v>
      </c>
      <c r="D70" s="79">
        <f t="shared" ref="D70:E70" si="32">D71</f>
        <v>0</v>
      </c>
      <c r="E70" s="79">
        <f t="shared" si="32"/>
        <v>0</v>
      </c>
    </row>
    <row r="71" spans="1:5" ht="36.75" hidden="1" customHeight="1">
      <c r="A71" s="94" t="s">
        <v>356</v>
      </c>
      <c r="B71" s="81" t="s">
        <v>265</v>
      </c>
      <c r="C71" s="79">
        <v>0</v>
      </c>
      <c r="D71" s="79">
        <v>0</v>
      </c>
      <c r="E71" s="80">
        <v>0</v>
      </c>
    </row>
    <row r="72" spans="1:5" ht="15">
      <c r="A72" s="93" t="s">
        <v>171</v>
      </c>
      <c r="B72" s="81" t="s">
        <v>39</v>
      </c>
      <c r="C72" s="79">
        <f>C73</f>
        <v>182841.2</v>
      </c>
      <c r="D72" s="79">
        <f t="shared" ref="D72:E73" si="33">D73</f>
        <v>199990.26</v>
      </c>
      <c r="E72" s="79">
        <f t="shared" si="33"/>
        <v>207171.11</v>
      </c>
    </row>
    <row r="73" spans="1:5" ht="45">
      <c r="A73" s="93" t="s">
        <v>172</v>
      </c>
      <c r="B73" s="81" t="s">
        <v>298</v>
      </c>
      <c r="C73" s="79">
        <f>C74</f>
        <v>182841.2</v>
      </c>
      <c r="D73" s="79">
        <f t="shared" si="33"/>
        <v>199990.26</v>
      </c>
      <c r="E73" s="79">
        <f t="shared" si="33"/>
        <v>207171.11</v>
      </c>
    </row>
    <row r="74" spans="1:5" ht="45">
      <c r="A74" s="94" t="s">
        <v>357</v>
      </c>
      <c r="B74" s="81" t="s">
        <v>299</v>
      </c>
      <c r="C74" s="79">
        <v>182841.2</v>
      </c>
      <c r="D74" s="79">
        <v>199990.26</v>
      </c>
      <c r="E74" s="80">
        <v>207171.11</v>
      </c>
    </row>
    <row r="75" spans="1:5" ht="15">
      <c r="A75" s="93" t="s">
        <v>313</v>
      </c>
      <c r="B75" s="81" t="s">
        <v>40</v>
      </c>
      <c r="C75" s="79">
        <f>C76</f>
        <v>529700</v>
      </c>
      <c r="D75" s="79">
        <f t="shared" ref="D75:E76" si="34">D76</f>
        <v>0</v>
      </c>
      <c r="E75" s="79">
        <f t="shared" si="34"/>
        <v>0</v>
      </c>
    </row>
    <row r="76" spans="1:5" ht="15">
      <c r="A76" s="93" t="s">
        <v>314</v>
      </c>
      <c r="B76" s="81" t="s">
        <v>275</v>
      </c>
      <c r="C76" s="79">
        <f>C77</f>
        <v>529700</v>
      </c>
      <c r="D76" s="79">
        <f t="shared" si="34"/>
        <v>0</v>
      </c>
      <c r="E76" s="79">
        <f t="shared" si="34"/>
        <v>0</v>
      </c>
    </row>
    <row r="77" spans="1:5" ht="30">
      <c r="A77" s="94" t="s">
        <v>358</v>
      </c>
      <c r="B77" s="81" t="s">
        <v>41</v>
      </c>
      <c r="C77" s="79">
        <v>529700</v>
      </c>
      <c r="D77" s="79">
        <v>0</v>
      </c>
      <c r="E77" s="80">
        <v>0</v>
      </c>
    </row>
    <row r="78" spans="1:5" ht="30" hidden="1">
      <c r="A78" s="93" t="s">
        <v>315</v>
      </c>
      <c r="B78" s="81" t="s">
        <v>300</v>
      </c>
      <c r="C78" s="79">
        <f>C79</f>
        <v>0</v>
      </c>
      <c r="D78" s="79">
        <f t="shared" ref="D78:E79" si="35">D79</f>
        <v>0</v>
      </c>
      <c r="E78" s="79">
        <f t="shared" si="35"/>
        <v>0</v>
      </c>
    </row>
    <row r="79" spans="1:5" ht="30" hidden="1">
      <c r="A79" s="93" t="s">
        <v>316</v>
      </c>
      <c r="B79" s="81" t="s">
        <v>301</v>
      </c>
      <c r="C79" s="79">
        <f>C80</f>
        <v>0</v>
      </c>
      <c r="D79" s="79">
        <f t="shared" si="35"/>
        <v>0</v>
      </c>
      <c r="E79" s="79">
        <f t="shared" si="35"/>
        <v>0</v>
      </c>
    </row>
    <row r="80" spans="1:5" ht="30.75" hidden="1" thickBot="1">
      <c r="A80" s="271" t="s">
        <v>375</v>
      </c>
      <c r="B80" s="272" t="s">
        <v>302</v>
      </c>
      <c r="C80" s="273">
        <v>0</v>
      </c>
      <c r="D80" s="273">
        <v>0</v>
      </c>
      <c r="E80" s="274">
        <v>0</v>
      </c>
    </row>
    <row r="81" spans="1:5" ht="15" hidden="1">
      <c r="A81" s="82" t="s">
        <v>317</v>
      </c>
      <c r="B81" s="83" t="s">
        <v>303</v>
      </c>
      <c r="C81" s="84">
        <v>0</v>
      </c>
      <c r="D81" s="85">
        <v>0</v>
      </c>
      <c r="E81" s="86">
        <v>0</v>
      </c>
    </row>
    <row r="82" spans="1:5" ht="15" hidden="1">
      <c r="A82" s="63" t="s">
        <v>318</v>
      </c>
      <c r="B82" s="64" t="s">
        <v>173</v>
      </c>
      <c r="C82" s="65">
        <v>0</v>
      </c>
      <c r="D82" s="66">
        <v>0</v>
      </c>
      <c r="E82" s="67">
        <v>0</v>
      </c>
    </row>
    <row r="83" spans="1:5" ht="15" hidden="1">
      <c r="A83" s="68" t="s">
        <v>359</v>
      </c>
      <c r="B83" s="64" t="s">
        <v>173</v>
      </c>
      <c r="C83" s="65"/>
      <c r="D83" s="66"/>
      <c r="E83" s="67"/>
    </row>
  </sheetData>
  <mergeCells count="1">
    <mergeCell ref="B6:D6"/>
  </mergeCells>
  <pageMargins left="0.70866141732283472" right="0.70866141732283472" top="0.55118110236220474" bottom="0.35433070866141736" header="0.31496062992125984" footer="0.23622047244094491"/>
  <pageSetup paperSize="9" scale="6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31"/>
  <sheetViews>
    <sheetView view="pageBreakPreview" zoomScale="85" zoomScaleNormal="70" zoomScaleSheetLayoutView="85" workbookViewId="0">
      <selection activeCell="D13" sqref="D13"/>
    </sheetView>
  </sheetViews>
  <sheetFormatPr defaultColWidth="9.140625" defaultRowHeight="12.75"/>
  <cols>
    <col min="1" max="1" width="77.140625" style="125" customWidth="1"/>
    <col min="2" max="3" width="8" style="125" customWidth="1"/>
    <col min="4" max="6" width="14.28515625" style="125" customWidth="1"/>
    <col min="7" max="16384" width="9.140625" style="125"/>
  </cols>
  <sheetData>
    <row r="1" spans="1:6" ht="18.75">
      <c r="A1" s="126" t="s">
        <v>149</v>
      </c>
      <c r="B1" s="126"/>
      <c r="C1" s="126"/>
      <c r="D1" s="151"/>
      <c r="E1" s="151"/>
      <c r="F1" s="127" t="s">
        <v>84</v>
      </c>
    </row>
    <row r="2" spans="1:6" ht="18.75">
      <c r="A2" s="126" t="s">
        <v>150</v>
      </c>
      <c r="B2" s="126"/>
      <c r="C2" s="126"/>
      <c r="D2" s="151"/>
      <c r="E2" s="151"/>
      <c r="F2" s="127" t="s">
        <v>400</v>
      </c>
    </row>
    <row r="3" spans="1:6" ht="18.75">
      <c r="A3" s="126" t="s">
        <v>151</v>
      </c>
      <c r="B3" s="126"/>
      <c r="C3" s="126"/>
      <c r="D3" s="151"/>
      <c r="E3" s="151"/>
      <c r="F3" s="127" t="s">
        <v>282</v>
      </c>
    </row>
    <row r="4" spans="1:6" ht="18.75">
      <c r="A4" s="126" t="s">
        <v>152</v>
      </c>
      <c r="B4" s="126"/>
      <c r="C4" s="126"/>
      <c r="D4" s="126"/>
      <c r="E4" s="126"/>
      <c r="F4" s="127" t="str">
        <f>'пр 1'!E4</f>
        <v xml:space="preserve">№179 от 24.12.2024 </v>
      </c>
    </row>
    <row r="5" spans="1:6" ht="15.75">
      <c r="A5" s="145"/>
      <c r="B5" s="145"/>
      <c r="C5" s="145"/>
      <c r="D5" s="152"/>
      <c r="E5" s="153"/>
      <c r="F5" s="153"/>
    </row>
    <row r="6" spans="1:6" ht="15.75">
      <c r="A6" s="145"/>
      <c r="B6" s="145"/>
      <c r="C6" s="145"/>
      <c r="D6" s="152"/>
      <c r="E6" s="152"/>
      <c r="F6" s="152"/>
    </row>
    <row r="7" spans="1:6" ht="15.75">
      <c r="A7" s="321"/>
      <c r="B7" s="321"/>
      <c r="C7" s="321"/>
      <c r="D7" s="321"/>
      <c r="E7" s="321"/>
      <c r="F7" s="321"/>
    </row>
    <row r="8" spans="1:6" ht="36.6" customHeight="1">
      <c r="A8" s="322" t="s">
        <v>434</v>
      </c>
      <c r="B8" s="322"/>
      <c r="C8" s="322"/>
      <c r="D8" s="322"/>
      <c r="E8" s="322"/>
      <c r="F8" s="322"/>
    </row>
    <row r="9" spans="1:6" ht="13.5" thickBot="1">
      <c r="A9" s="154"/>
      <c r="B9" s="154"/>
      <c r="C9" s="154"/>
      <c r="D9" s="155"/>
      <c r="E9" s="155"/>
      <c r="F9" s="155" t="s">
        <v>56</v>
      </c>
    </row>
    <row r="10" spans="1:6" ht="14.25">
      <c r="A10" s="156" t="s">
        <v>213</v>
      </c>
      <c r="B10" s="157" t="s">
        <v>199</v>
      </c>
      <c r="C10" s="157" t="s">
        <v>200</v>
      </c>
      <c r="D10" s="158">
        <v>2025</v>
      </c>
      <c r="E10" s="158">
        <v>2026</v>
      </c>
      <c r="F10" s="159">
        <v>2027</v>
      </c>
    </row>
    <row r="11" spans="1:6" ht="14.25">
      <c r="A11" s="302" t="s">
        <v>395</v>
      </c>
      <c r="B11" s="161" t="s">
        <v>202</v>
      </c>
      <c r="C11" s="161" t="s">
        <v>202</v>
      </c>
      <c r="D11" s="303">
        <f>'пр 5.'!G9</f>
        <v>0</v>
      </c>
      <c r="E11" s="303">
        <f>'пр 5.'!H9</f>
        <v>159625</v>
      </c>
      <c r="F11" s="303">
        <f>'пр 5.'!I9</f>
        <v>340400</v>
      </c>
    </row>
    <row r="12" spans="1:6" ht="22.5" customHeight="1">
      <c r="A12" s="160" t="s">
        <v>43</v>
      </c>
      <c r="B12" s="161" t="s">
        <v>201</v>
      </c>
      <c r="C12" s="161" t="s">
        <v>202</v>
      </c>
      <c r="D12" s="162">
        <f>D13+D14+D15+D16+D17</f>
        <v>2893573</v>
      </c>
      <c r="E12" s="162">
        <f t="shared" ref="E12:F12" si="0">E13+E14+E15+E16+E17</f>
        <v>2443375</v>
      </c>
      <c r="F12" s="162">
        <f t="shared" si="0"/>
        <v>2361600</v>
      </c>
    </row>
    <row r="13" spans="1:6" ht="30">
      <c r="A13" s="164" t="s">
        <v>44</v>
      </c>
      <c r="B13" s="165" t="s">
        <v>201</v>
      </c>
      <c r="C13" s="165" t="s">
        <v>203</v>
      </c>
      <c r="D13" s="107">
        <f>'пр 5.'!G12</f>
        <v>768500</v>
      </c>
      <c r="E13" s="107">
        <f>'пр 5.'!H12</f>
        <v>702825</v>
      </c>
      <c r="F13" s="107">
        <f>'пр 5.'!I12</f>
        <v>671530</v>
      </c>
    </row>
    <row r="14" spans="1:6" s="166" customFormat="1" ht="45">
      <c r="A14" s="164" t="s">
        <v>47</v>
      </c>
      <c r="B14" s="165" t="s">
        <v>201</v>
      </c>
      <c r="C14" s="165" t="s">
        <v>205</v>
      </c>
      <c r="D14" s="107">
        <f>'пр 5.'!G20</f>
        <v>2016601</v>
      </c>
      <c r="E14" s="107">
        <f>'пр 5.'!H20</f>
        <v>1703668</v>
      </c>
      <c r="F14" s="107">
        <f>'пр 5.'!I20</f>
        <v>1653188</v>
      </c>
    </row>
    <row r="15" spans="1:6" s="166" customFormat="1" ht="30">
      <c r="A15" s="164" t="s">
        <v>174</v>
      </c>
      <c r="B15" s="165" t="s">
        <v>201</v>
      </c>
      <c r="C15" s="165" t="s">
        <v>208</v>
      </c>
      <c r="D15" s="107">
        <f>'пр 5.'!G47</f>
        <v>36882</v>
      </c>
      <c r="E15" s="107">
        <f>'пр 5.'!H47</f>
        <v>36882</v>
      </c>
      <c r="F15" s="107">
        <f>'пр 5.'!I47</f>
        <v>36882</v>
      </c>
    </row>
    <row r="16" spans="1:6" s="166" customFormat="1" ht="18">
      <c r="A16" s="164" t="s">
        <v>462</v>
      </c>
      <c r="B16" s="165" t="s">
        <v>201</v>
      </c>
      <c r="C16" s="165" t="s">
        <v>463</v>
      </c>
      <c r="D16" s="107">
        <f>'пр 5.'!G53</f>
        <v>67200</v>
      </c>
      <c r="E16" s="107">
        <f>'пр 5.'!H53</f>
        <v>0</v>
      </c>
      <c r="F16" s="107">
        <f>'пр 5.'!I53</f>
        <v>0</v>
      </c>
    </row>
    <row r="17" spans="1:6" s="166" customFormat="1" ht="18">
      <c r="A17" s="164" t="s">
        <v>187</v>
      </c>
      <c r="B17" s="165" t="s">
        <v>201</v>
      </c>
      <c r="C17" s="165" t="s">
        <v>209</v>
      </c>
      <c r="D17" s="107">
        <f>'пр 5.'!G61</f>
        <v>4390</v>
      </c>
      <c r="E17" s="107">
        <f>'пр 5.'!H61</f>
        <v>0</v>
      </c>
      <c r="F17" s="107">
        <f>'пр 5.'!I61</f>
        <v>0</v>
      </c>
    </row>
    <row r="18" spans="1:6" ht="14.25">
      <c r="A18" s="167" t="s">
        <v>48</v>
      </c>
      <c r="B18" s="161" t="s">
        <v>203</v>
      </c>
      <c r="C18" s="161" t="s">
        <v>202</v>
      </c>
      <c r="D18" s="162">
        <f>D19</f>
        <v>182841.2</v>
      </c>
      <c r="E18" s="162">
        <f>E19</f>
        <v>199990.26</v>
      </c>
      <c r="F18" s="163">
        <f>F19</f>
        <v>207171.11</v>
      </c>
    </row>
    <row r="19" spans="1:6" ht="15">
      <c r="A19" s="168" t="s">
        <v>378</v>
      </c>
      <c r="B19" s="169" t="s">
        <v>203</v>
      </c>
      <c r="C19" s="169" t="s">
        <v>204</v>
      </c>
      <c r="D19" s="107">
        <f>'пр 5.'!G69</f>
        <v>182841.2</v>
      </c>
      <c r="E19" s="107">
        <f>'пр 5.'!H69</f>
        <v>199990.26</v>
      </c>
      <c r="F19" s="107">
        <f>'пр 5.'!I69</f>
        <v>207171.11</v>
      </c>
    </row>
    <row r="20" spans="1:6" ht="28.5">
      <c r="A20" s="170" t="s">
        <v>50</v>
      </c>
      <c r="B20" s="171" t="s">
        <v>204</v>
      </c>
      <c r="C20" s="171" t="s">
        <v>202</v>
      </c>
      <c r="D20" s="162">
        <f>D21+D22</f>
        <v>10000</v>
      </c>
      <c r="E20" s="162">
        <f>E21+E22</f>
        <v>0</v>
      </c>
      <c r="F20" s="163">
        <f>F21+F22</f>
        <v>0</v>
      </c>
    </row>
    <row r="21" spans="1:6" ht="30">
      <c r="A21" s="105" t="s">
        <v>398</v>
      </c>
      <c r="B21" s="106" t="s">
        <v>204</v>
      </c>
      <c r="C21" s="106" t="s">
        <v>210</v>
      </c>
      <c r="D21" s="107">
        <f>'пр 5.'!G80</f>
        <v>10000</v>
      </c>
      <c r="E21" s="107">
        <f>'пр 5.'!H80</f>
        <v>0</v>
      </c>
      <c r="F21" s="107">
        <f>'пр 5.'!I80</f>
        <v>0</v>
      </c>
    </row>
    <row r="22" spans="1:6" ht="30" hidden="1">
      <c r="A22" s="105" t="s">
        <v>51</v>
      </c>
      <c r="B22" s="106" t="s">
        <v>204</v>
      </c>
      <c r="C22" s="106" t="s">
        <v>211</v>
      </c>
      <c r="D22" s="107">
        <v>0</v>
      </c>
      <c r="E22" s="107">
        <v>0</v>
      </c>
      <c r="F22" s="108">
        <v>0</v>
      </c>
    </row>
    <row r="23" spans="1:6" ht="14.25">
      <c r="A23" s="170" t="s">
        <v>52</v>
      </c>
      <c r="B23" s="161" t="s">
        <v>205</v>
      </c>
      <c r="C23" s="161" t="s">
        <v>202</v>
      </c>
      <c r="D23" s="162">
        <f>D24+D25</f>
        <v>948000</v>
      </c>
      <c r="E23" s="162">
        <f t="shared" ref="E23:F23" si="1">E24+E25</f>
        <v>990000</v>
      </c>
      <c r="F23" s="162">
        <f t="shared" si="1"/>
        <v>1314000</v>
      </c>
    </row>
    <row r="24" spans="1:6" ht="25.5" customHeight="1">
      <c r="A24" s="105" t="s">
        <v>53</v>
      </c>
      <c r="B24" s="106" t="s">
        <v>205</v>
      </c>
      <c r="C24" s="106" t="s">
        <v>212</v>
      </c>
      <c r="D24" s="107">
        <f>'пр 5.'!G88</f>
        <v>948000</v>
      </c>
      <c r="E24" s="107">
        <f>'пр 5.'!H88</f>
        <v>990000</v>
      </c>
      <c r="F24" s="107">
        <f>'пр 5.'!I88</f>
        <v>1314000</v>
      </c>
    </row>
    <row r="25" spans="1:6" ht="20.45" hidden="1" customHeight="1">
      <c r="A25" s="105" t="s">
        <v>278</v>
      </c>
      <c r="B25" s="106" t="s">
        <v>205</v>
      </c>
      <c r="C25" s="106" t="s">
        <v>269</v>
      </c>
      <c r="D25" s="107">
        <v>0</v>
      </c>
      <c r="E25" s="107">
        <v>0</v>
      </c>
      <c r="F25" s="107">
        <v>0</v>
      </c>
    </row>
    <row r="26" spans="1:6" ht="25.5" customHeight="1">
      <c r="A26" s="170" t="s">
        <v>167</v>
      </c>
      <c r="B26" s="161" t="s">
        <v>206</v>
      </c>
      <c r="C26" s="161" t="s">
        <v>202</v>
      </c>
      <c r="D26" s="162">
        <f>D27+D28</f>
        <v>0</v>
      </c>
      <c r="E26" s="162">
        <f t="shared" ref="E26:F26" si="2">E27+E28</f>
        <v>0</v>
      </c>
      <c r="F26" s="162">
        <f t="shared" si="2"/>
        <v>0</v>
      </c>
    </row>
    <row r="27" spans="1:6" ht="12" customHeight="1">
      <c r="A27" s="105" t="s">
        <v>392</v>
      </c>
      <c r="B27" s="106" t="s">
        <v>206</v>
      </c>
      <c r="C27" s="106" t="s">
        <v>203</v>
      </c>
      <c r="D27" s="107">
        <f>'пр 5.'!G97</f>
        <v>0</v>
      </c>
      <c r="E27" s="107">
        <f>'пр 5.'!H97</f>
        <v>0</v>
      </c>
      <c r="F27" s="107">
        <f>'пр 5.'!I97</f>
        <v>0</v>
      </c>
    </row>
    <row r="28" spans="1:6" ht="15">
      <c r="A28" s="105" t="s">
        <v>165</v>
      </c>
      <c r="B28" s="106" t="s">
        <v>206</v>
      </c>
      <c r="C28" s="106" t="s">
        <v>204</v>
      </c>
      <c r="D28" s="107">
        <f>'пр 5.'!G107</f>
        <v>0</v>
      </c>
      <c r="E28" s="107">
        <f>'пр 5.'!H107</f>
        <v>0</v>
      </c>
      <c r="F28" s="107">
        <f>'пр 5.'!I107</f>
        <v>0</v>
      </c>
    </row>
    <row r="29" spans="1:6" ht="14.25">
      <c r="A29" s="170" t="s">
        <v>54</v>
      </c>
      <c r="B29" s="161" t="s">
        <v>207</v>
      </c>
      <c r="C29" s="161" t="s">
        <v>202</v>
      </c>
      <c r="D29" s="162">
        <f>D30</f>
        <v>2923127</v>
      </c>
      <c r="E29" s="162">
        <f>E30</f>
        <v>2792000</v>
      </c>
      <c r="F29" s="163">
        <f>F30</f>
        <v>2792000</v>
      </c>
    </row>
    <row r="30" spans="1:6" ht="15">
      <c r="A30" s="105" t="s">
        <v>55</v>
      </c>
      <c r="B30" s="106" t="s">
        <v>207</v>
      </c>
      <c r="C30" s="106" t="s">
        <v>201</v>
      </c>
      <c r="D30" s="107">
        <f>'пр 5.'!G138</f>
        <v>2923127</v>
      </c>
      <c r="E30" s="107">
        <f>'пр 5.'!H138</f>
        <v>2792000</v>
      </c>
      <c r="F30" s="107">
        <f>'пр 5.'!I138</f>
        <v>2792000</v>
      </c>
    </row>
    <row r="31" spans="1:6" ht="15" thickBot="1">
      <c r="A31" s="103" t="s">
        <v>391</v>
      </c>
      <c r="B31" s="109" t="s">
        <v>214</v>
      </c>
      <c r="C31" s="109" t="s">
        <v>214</v>
      </c>
      <c r="D31" s="110">
        <f>D11+D12+D18+D20+D23+D26+D29</f>
        <v>6957541.2000000002</v>
      </c>
      <c r="E31" s="110">
        <f t="shared" ref="E31:F31" si="3">E11+E12+E18+E20+E23+E26+E29</f>
        <v>6584990.2599999998</v>
      </c>
      <c r="F31" s="110">
        <f t="shared" si="3"/>
        <v>7015171.1099999994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26"/>
  <sheetViews>
    <sheetView topLeftCell="A87" zoomScale="70" zoomScaleNormal="70" workbookViewId="0">
      <selection activeCell="F10" sqref="F10"/>
    </sheetView>
  </sheetViews>
  <sheetFormatPr defaultColWidth="9.140625" defaultRowHeight="12.75"/>
  <cols>
    <col min="1" max="1" width="77.140625" style="125" customWidth="1"/>
    <col min="2" max="3" width="8" style="125" customWidth="1"/>
    <col min="4" max="4" width="14.28515625" style="125" customWidth="1"/>
    <col min="5" max="5" width="8" style="125" customWidth="1"/>
    <col min="6" max="8" width="14.28515625" style="125" customWidth="1"/>
    <col min="9" max="16384" width="9.140625" style="125"/>
  </cols>
  <sheetData>
    <row r="1" spans="1:8" ht="15.6" customHeight="1">
      <c r="A1" s="172"/>
      <c r="B1" s="172"/>
      <c r="C1" s="172"/>
      <c r="D1" s="172"/>
      <c r="E1" s="173"/>
      <c r="F1" s="173"/>
      <c r="G1" s="173"/>
      <c r="H1" s="127" t="s">
        <v>360</v>
      </c>
    </row>
    <row r="2" spans="1:8" ht="14.45" customHeight="1">
      <c r="A2" s="172"/>
      <c r="B2" s="172"/>
      <c r="C2" s="172"/>
      <c r="D2" s="172"/>
      <c r="E2" s="173"/>
      <c r="F2" s="173"/>
      <c r="G2" s="173"/>
      <c r="H2" s="127" t="s">
        <v>400</v>
      </c>
    </row>
    <row r="3" spans="1:8" ht="15.6" customHeight="1">
      <c r="A3" s="172"/>
      <c r="B3" s="172"/>
      <c r="C3" s="172"/>
      <c r="D3" s="172"/>
      <c r="E3" s="173"/>
      <c r="F3" s="173"/>
      <c r="G3" s="173"/>
      <c r="H3" s="127" t="s">
        <v>282</v>
      </c>
    </row>
    <row r="4" spans="1:8" ht="15" customHeight="1">
      <c r="A4" s="172"/>
      <c r="B4" s="172"/>
      <c r="C4" s="172"/>
      <c r="D4" s="172"/>
      <c r="E4" s="173"/>
      <c r="F4" s="173"/>
      <c r="G4" s="173"/>
      <c r="H4" s="127" t="str">
        <f>'пр 1'!E4</f>
        <v xml:space="preserve">№179 от 24.12.2024 </v>
      </c>
    </row>
    <row r="5" spans="1:8" ht="18.75">
      <c r="A5" s="172"/>
      <c r="B5" s="172"/>
      <c r="C5" s="172"/>
      <c r="D5" s="172"/>
      <c r="E5" s="173"/>
      <c r="F5" s="173"/>
      <c r="G5" s="172"/>
      <c r="H5" s="172"/>
    </row>
    <row r="6" spans="1:8" ht="67.150000000000006" customHeight="1">
      <c r="A6" s="324" t="s">
        <v>435</v>
      </c>
      <c r="B6" s="324"/>
      <c r="C6" s="324"/>
      <c r="D6" s="324"/>
      <c r="E6" s="324"/>
      <c r="F6" s="324"/>
      <c r="G6" s="324"/>
      <c r="H6" s="324"/>
    </row>
    <row r="7" spans="1:8" ht="16.5" thickBot="1">
      <c r="A7" s="174"/>
      <c r="B7" s="323"/>
      <c r="C7" s="323"/>
      <c r="D7" s="323"/>
      <c r="E7" s="175"/>
      <c r="F7" s="176"/>
      <c r="G7" s="177"/>
      <c r="H7" s="175" t="s">
        <v>56</v>
      </c>
    </row>
    <row r="8" spans="1:8" ht="30.75" customHeight="1">
      <c r="A8" s="178" t="s">
        <v>57</v>
      </c>
      <c r="B8" s="179" t="s">
        <v>199</v>
      </c>
      <c r="C8" s="179" t="s">
        <v>200</v>
      </c>
      <c r="D8" s="180" t="s">
        <v>59</v>
      </c>
      <c r="E8" s="180" t="s">
        <v>60</v>
      </c>
      <c r="F8" s="179">
        <v>2025</v>
      </c>
      <c r="G8" s="179">
        <v>2026</v>
      </c>
      <c r="H8" s="179">
        <v>2027</v>
      </c>
    </row>
    <row r="9" spans="1:8" ht="17.45" customHeight="1">
      <c r="A9" s="300" t="s">
        <v>395</v>
      </c>
      <c r="B9" s="252" t="s">
        <v>202</v>
      </c>
      <c r="C9" s="252" t="s">
        <v>202</v>
      </c>
      <c r="D9" s="210">
        <v>0</v>
      </c>
      <c r="E9" s="252" t="s">
        <v>381</v>
      </c>
      <c r="F9" s="288">
        <f>'пр 5.'!G9</f>
        <v>0</v>
      </c>
      <c r="G9" s="288">
        <f>'пр 5.'!H9</f>
        <v>159625</v>
      </c>
      <c r="H9" s="288">
        <f>'пр 5.'!I9</f>
        <v>340400</v>
      </c>
    </row>
    <row r="10" spans="1:8" ht="26.25" customHeight="1">
      <c r="A10" s="181" t="s">
        <v>43</v>
      </c>
      <c r="B10" s="182">
        <v>1</v>
      </c>
      <c r="C10" s="182">
        <v>0</v>
      </c>
      <c r="D10" s="183">
        <v>0</v>
      </c>
      <c r="E10" s="184">
        <v>0</v>
      </c>
      <c r="F10" s="185">
        <f>F11+F17+F34+F40+F46</f>
        <v>2893573</v>
      </c>
      <c r="G10" s="185">
        <f t="shared" ref="G10:H10" si="0">G11+G17+G34+G40+G46</f>
        <v>2443375</v>
      </c>
      <c r="H10" s="185">
        <f t="shared" si="0"/>
        <v>2361600</v>
      </c>
    </row>
    <row r="11" spans="1:8" ht="34.5" customHeight="1">
      <c r="A11" s="186" t="s">
        <v>44</v>
      </c>
      <c r="B11" s="275">
        <v>1</v>
      </c>
      <c r="C11" s="275">
        <v>2</v>
      </c>
      <c r="D11" s="183">
        <v>0</v>
      </c>
      <c r="E11" s="184">
        <v>0</v>
      </c>
      <c r="F11" s="185">
        <f>F12</f>
        <v>768500</v>
      </c>
      <c r="G11" s="185">
        <f t="shared" ref="G11:H11" si="1">G12</f>
        <v>702825</v>
      </c>
      <c r="H11" s="185">
        <f t="shared" si="1"/>
        <v>671530</v>
      </c>
    </row>
    <row r="12" spans="1:8" ht="48.75" customHeight="1">
      <c r="A12" s="187" t="s">
        <v>379</v>
      </c>
      <c r="B12" s="120">
        <v>1</v>
      </c>
      <c r="C12" s="120">
        <v>2</v>
      </c>
      <c r="D12" s="188">
        <v>5700000000</v>
      </c>
      <c r="E12" s="189">
        <v>0</v>
      </c>
      <c r="F12" s="118">
        <f>F13</f>
        <v>768500</v>
      </c>
      <c r="G12" s="118">
        <f t="shared" ref="G12:H12" si="2">G13</f>
        <v>702825</v>
      </c>
      <c r="H12" s="118">
        <f t="shared" si="2"/>
        <v>671530</v>
      </c>
    </row>
    <row r="13" spans="1:8" ht="23.25" customHeight="1">
      <c r="A13" s="187" t="s">
        <v>334</v>
      </c>
      <c r="B13" s="120">
        <v>1</v>
      </c>
      <c r="C13" s="120">
        <v>2</v>
      </c>
      <c r="D13" s="188">
        <v>5740000000</v>
      </c>
      <c r="E13" s="189">
        <v>0</v>
      </c>
      <c r="F13" s="118">
        <f>F14</f>
        <v>768500</v>
      </c>
      <c r="G13" s="118">
        <f t="shared" ref="G13:H13" si="3">G14</f>
        <v>702825</v>
      </c>
      <c r="H13" s="118">
        <f t="shared" si="3"/>
        <v>671530</v>
      </c>
    </row>
    <row r="14" spans="1:8" ht="23.25" customHeight="1">
      <c r="A14" s="187" t="s">
        <v>351</v>
      </c>
      <c r="B14" s="120">
        <v>1</v>
      </c>
      <c r="C14" s="120">
        <v>2</v>
      </c>
      <c r="D14" s="188">
        <v>5740500000</v>
      </c>
      <c r="E14" s="189">
        <v>0</v>
      </c>
      <c r="F14" s="118">
        <f>F15</f>
        <v>768500</v>
      </c>
      <c r="G14" s="118">
        <f t="shared" ref="G14:H14" si="4">G15</f>
        <v>702825</v>
      </c>
      <c r="H14" s="118">
        <f t="shared" si="4"/>
        <v>671530</v>
      </c>
    </row>
    <row r="15" spans="1:8" ht="23.25" customHeight="1">
      <c r="A15" s="187" t="s">
        <v>61</v>
      </c>
      <c r="B15" s="120">
        <v>1</v>
      </c>
      <c r="C15" s="120">
        <v>2</v>
      </c>
      <c r="D15" s="188">
        <v>5740510010</v>
      </c>
      <c r="E15" s="189">
        <v>0</v>
      </c>
      <c r="F15" s="118">
        <f>F16</f>
        <v>768500</v>
      </c>
      <c r="G15" s="118">
        <f t="shared" ref="G15:H15" si="5">G16</f>
        <v>702825</v>
      </c>
      <c r="H15" s="118">
        <f t="shared" si="5"/>
        <v>671530</v>
      </c>
    </row>
    <row r="16" spans="1:8" ht="23.25" customHeight="1">
      <c r="A16" s="187" t="s">
        <v>62</v>
      </c>
      <c r="B16" s="120">
        <v>1</v>
      </c>
      <c r="C16" s="120">
        <v>2</v>
      </c>
      <c r="D16" s="188">
        <v>5740510010</v>
      </c>
      <c r="E16" s="189">
        <v>120</v>
      </c>
      <c r="F16" s="118">
        <f>'пр 5.'!G17</f>
        <v>768500</v>
      </c>
      <c r="G16" s="118">
        <f>'пр 5.'!H17</f>
        <v>702825</v>
      </c>
      <c r="H16" s="118">
        <f>'пр 5.'!I17</f>
        <v>671530</v>
      </c>
    </row>
    <row r="17" spans="1:8" ht="45.75" customHeight="1">
      <c r="A17" s="186" t="s">
        <v>47</v>
      </c>
      <c r="B17" s="275">
        <v>1</v>
      </c>
      <c r="C17" s="275">
        <v>4</v>
      </c>
      <c r="D17" s="183">
        <v>0</v>
      </c>
      <c r="E17" s="184">
        <v>0</v>
      </c>
      <c r="F17" s="185">
        <f>F18</f>
        <v>2016601</v>
      </c>
      <c r="G17" s="185">
        <f t="shared" ref="G17:H17" si="6">G18</f>
        <v>1703668</v>
      </c>
      <c r="H17" s="185">
        <f t="shared" si="6"/>
        <v>1653188</v>
      </c>
    </row>
    <row r="18" spans="1:8" ht="48.75" customHeight="1">
      <c r="A18" s="187" t="s">
        <v>379</v>
      </c>
      <c r="B18" s="120">
        <v>1</v>
      </c>
      <c r="C18" s="120">
        <v>4</v>
      </c>
      <c r="D18" s="188">
        <v>5700000000</v>
      </c>
      <c r="E18" s="189">
        <v>0</v>
      </c>
      <c r="F18" s="118">
        <f>F19</f>
        <v>2016601</v>
      </c>
      <c r="G18" s="118">
        <f t="shared" ref="G18:H18" si="7">G19</f>
        <v>1703668</v>
      </c>
      <c r="H18" s="118">
        <f t="shared" si="7"/>
        <v>1653188</v>
      </c>
    </row>
    <row r="19" spans="1:8" ht="23.25" customHeight="1">
      <c r="A19" s="187" t="s">
        <v>334</v>
      </c>
      <c r="B19" s="120">
        <v>1</v>
      </c>
      <c r="C19" s="120">
        <v>4</v>
      </c>
      <c r="D19" s="188">
        <v>5740000000</v>
      </c>
      <c r="E19" s="189">
        <v>0</v>
      </c>
      <c r="F19" s="118">
        <f>F20</f>
        <v>2016601</v>
      </c>
      <c r="G19" s="118">
        <f t="shared" ref="G19:H19" si="8">G20</f>
        <v>1703668</v>
      </c>
      <c r="H19" s="118">
        <f t="shared" si="8"/>
        <v>1653188</v>
      </c>
    </row>
    <row r="20" spans="1:8" ht="23.25" customHeight="1">
      <c r="A20" s="187" t="s">
        <v>333</v>
      </c>
      <c r="B20" s="120">
        <v>1</v>
      </c>
      <c r="C20" s="120">
        <v>4</v>
      </c>
      <c r="D20" s="188">
        <v>5740500000</v>
      </c>
      <c r="E20" s="189">
        <v>0</v>
      </c>
      <c r="F20" s="118">
        <f>F21+F26+F28+F30+F32</f>
        <v>2016601</v>
      </c>
      <c r="G20" s="118">
        <f t="shared" ref="G20:H20" si="9">G21+G26+G28+G30+G32</f>
        <v>1703668</v>
      </c>
      <c r="H20" s="118">
        <f t="shared" si="9"/>
        <v>1653188</v>
      </c>
    </row>
    <row r="21" spans="1:8" ht="23.25" customHeight="1">
      <c r="A21" s="187" t="s">
        <v>407</v>
      </c>
      <c r="B21" s="120">
        <v>1</v>
      </c>
      <c r="C21" s="120">
        <v>4</v>
      </c>
      <c r="D21" s="188">
        <v>5740510020</v>
      </c>
      <c r="E21" s="189">
        <v>0</v>
      </c>
      <c r="F21" s="118">
        <f>F22+F23+F25+F24</f>
        <v>1550173</v>
      </c>
      <c r="G21" s="118">
        <f>G22+G23+G25+G24</f>
        <v>1238848</v>
      </c>
      <c r="H21" s="118">
        <f t="shared" ref="H21" si="10">H22+H23+H25+H24</f>
        <v>1189746</v>
      </c>
    </row>
    <row r="22" spans="1:8" ht="23.25" customHeight="1">
      <c r="A22" s="187" t="s">
        <v>62</v>
      </c>
      <c r="B22" s="120">
        <v>1</v>
      </c>
      <c r="C22" s="120">
        <v>4</v>
      </c>
      <c r="D22" s="188">
        <v>5740510020</v>
      </c>
      <c r="E22" s="189">
        <v>120</v>
      </c>
      <c r="F22" s="118">
        <f>'пр 5.'!G25</f>
        <v>1550000</v>
      </c>
      <c r="G22" s="118">
        <f>'пр 5.'!H25</f>
        <v>1238848</v>
      </c>
      <c r="H22" s="118">
        <f>'пр 5.'!I25</f>
        <v>1189746</v>
      </c>
    </row>
    <row r="23" spans="1:8" ht="30.75" customHeight="1">
      <c r="A23" s="187" t="s">
        <v>66</v>
      </c>
      <c r="B23" s="120">
        <v>1</v>
      </c>
      <c r="C23" s="120">
        <v>4</v>
      </c>
      <c r="D23" s="188">
        <v>5740510020</v>
      </c>
      <c r="E23" s="189">
        <v>240</v>
      </c>
      <c r="F23" s="118">
        <f>'пр 5.'!G28</f>
        <v>173</v>
      </c>
      <c r="G23" s="118">
        <f>'пр 5.'!H28</f>
        <v>0</v>
      </c>
      <c r="H23" s="118">
        <f>'пр 5.'!I28</f>
        <v>0</v>
      </c>
    </row>
    <row r="24" spans="1:8" ht="32.450000000000003" hidden="1" customHeight="1">
      <c r="A24" s="187" t="s">
        <v>40</v>
      </c>
      <c r="B24" s="120">
        <v>1</v>
      </c>
      <c r="C24" s="120">
        <v>4</v>
      </c>
      <c r="D24" s="188">
        <v>5740510020</v>
      </c>
      <c r="E24" s="189">
        <v>540</v>
      </c>
      <c r="F24" s="118">
        <f>'пр 5.'!G31</f>
        <v>0</v>
      </c>
      <c r="G24" s="118">
        <f>'пр 5.'!H31</f>
        <v>0</v>
      </c>
      <c r="H24" s="118">
        <f>'пр 5.'!I31</f>
        <v>0</v>
      </c>
    </row>
    <row r="25" spans="1:8" ht="39.6" hidden="1" customHeight="1">
      <c r="A25" s="187" t="s">
        <v>166</v>
      </c>
      <c r="B25" s="120">
        <v>1</v>
      </c>
      <c r="C25" s="120">
        <v>4</v>
      </c>
      <c r="D25" s="188">
        <v>5740510020</v>
      </c>
      <c r="E25" s="189">
        <v>850</v>
      </c>
      <c r="F25" s="118">
        <f>'пр 5.'!G32</f>
        <v>0</v>
      </c>
      <c r="G25" s="118">
        <f>'пр 5.'!H32</f>
        <v>0</v>
      </c>
      <c r="H25" s="118">
        <f>'пр 5.'!I32</f>
        <v>0</v>
      </c>
    </row>
    <row r="26" spans="1:8" ht="59.45" customHeight="1">
      <c r="A26" s="187" t="s">
        <v>423</v>
      </c>
      <c r="B26" s="120">
        <v>1</v>
      </c>
      <c r="C26" s="120">
        <v>4</v>
      </c>
      <c r="D26" s="208" t="s">
        <v>419</v>
      </c>
      <c r="E26" s="189">
        <v>0</v>
      </c>
      <c r="F26" s="118">
        <f>F27</f>
        <v>44800</v>
      </c>
      <c r="G26" s="118">
        <f t="shared" ref="G26:H26" si="11">G27</f>
        <v>44800</v>
      </c>
      <c r="H26" s="118">
        <f t="shared" si="11"/>
        <v>44800</v>
      </c>
    </row>
    <row r="27" spans="1:8" ht="20.45" customHeight="1">
      <c r="A27" s="187" t="s">
        <v>40</v>
      </c>
      <c r="B27" s="120">
        <v>1</v>
      </c>
      <c r="C27" s="120">
        <v>4</v>
      </c>
      <c r="D27" s="208" t="s">
        <v>419</v>
      </c>
      <c r="E27" s="189">
        <v>540</v>
      </c>
      <c r="F27" s="118">
        <f>'пр 5.'!G35</f>
        <v>44800</v>
      </c>
      <c r="G27" s="118">
        <f>'пр 5.'!H35</f>
        <v>44800</v>
      </c>
      <c r="H27" s="118">
        <f>'пр 5.'!I35</f>
        <v>44800</v>
      </c>
    </row>
    <row r="28" spans="1:8" ht="59.45" customHeight="1">
      <c r="A28" s="187" t="s">
        <v>424</v>
      </c>
      <c r="B28" s="120">
        <v>1</v>
      </c>
      <c r="C28" s="120">
        <v>4</v>
      </c>
      <c r="D28" s="208" t="s">
        <v>421</v>
      </c>
      <c r="E28" s="189">
        <v>0</v>
      </c>
      <c r="F28" s="118">
        <f>F29</f>
        <v>0</v>
      </c>
      <c r="G28" s="118">
        <f t="shared" ref="G28:H28" si="12">G29</f>
        <v>0</v>
      </c>
      <c r="H28" s="118">
        <f t="shared" si="12"/>
        <v>0</v>
      </c>
    </row>
    <row r="29" spans="1:8" ht="20.45" customHeight="1">
      <c r="A29" s="187" t="s">
        <v>40</v>
      </c>
      <c r="B29" s="120">
        <v>1</v>
      </c>
      <c r="C29" s="120">
        <v>4</v>
      </c>
      <c r="D29" s="208" t="s">
        <v>421</v>
      </c>
      <c r="E29" s="189">
        <v>540</v>
      </c>
      <c r="F29" s="118">
        <f>'пр 5.'!G37</f>
        <v>0</v>
      </c>
      <c r="G29" s="118">
        <f>'пр 5.'!H37</f>
        <v>0</v>
      </c>
      <c r="H29" s="118">
        <f>'пр 5.'!I37</f>
        <v>0</v>
      </c>
    </row>
    <row r="30" spans="1:8" ht="80.25" customHeight="1">
      <c r="A30" s="187" t="s">
        <v>425</v>
      </c>
      <c r="B30" s="120">
        <v>1</v>
      </c>
      <c r="C30" s="120">
        <v>4</v>
      </c>
      <c r="D30" s="208" t="s">
        <v>420</v>
      </c>
      <c r="E30" s="189">
        <v>0</v>
      </c>
      <c r="F30" s="118">
        <f>F31</f>
        <v>34200</v>
      </c>
      <c r="G30" s="118">
        <f t="shared" ref="G30:H30" si="13">G31</f>
        <v>34200</v>
      </c>
      <c r="H30" s="118">
        <f t="shared" si="13"/>
        <v>34200</v>
      </c>
    </row>
    <row r="31" spans="1:8" ht="20.45" customHeight="1">
      <c r="A31" s="187" t="s">
        <v>40</v>
      </c>
      <c r="B31" s="120">
        <v>1</v>
      </c>
      <c r="C31" s="120">
        <v>4</v>
      </c>
      <c r="D31" s="208" t="s">
        <v>420</v>
      </c>
      <c r="E31" s="189">
        <v>540</v>
      </c>
      <c r="F31" s="118">
        <f>'пр 5.'!G39</f>
        <v>34200</v>
      </c>
      <c r="G31" s="118">
        <f>'пр 5.'!H39</f>
        <v>34200</v>
      </c>
      <c r="H31" s="118">
        <f>'пр 5.'!I39</f>
        <v>34200</v>
      </c>
    </row>
    <row r="32" spans="1:8" ht="78.75" customHeight="1">
      <c r="A32" s="187" t="s">
        <v>426</v>
      </c>
      <c r="B32" s="120">
        <v>1</v>
      </c>
      <c r="C32" s="120">
        <v>4</v>
      </c>
      <c r="D32" s="208" t="s">
        <v>418</v>
      </c>
      <c r="E32" s="189">
        <v>0</v>
      </c>
      <c r="F32" s="118">
        <f>F33</f>
        <v>387428</v>
      </c>
      <c r="G32" s="118">
        <f>G33</f>
        <v>385820</v>
      </c>
      <c r="H32" s="118">
        <f>H33</f>
        <v>384442</v>
      </c>
    </row>
    <row r="33" spans="1:8" ht="24.75" customHeight="1">
      <c r="A33" s="187" t="s">
        <v>40</v>
      </c>
      <c r="B33" s="120">
        <v>1</v>
      </c>
      <c r="C33" s="120">
        <v>4</v>
      </c>
      <c r="D33" s="208" t="s">
        <v>418</v>
      </c>
      <c r="E33" s="189">
        <v>540</v>
      </c>
      <c r="F33" s="118">
        <f>'пр 5.'!G41</f>
        <v>387428</v>
      </c>
      <c r="G33" s="118">
        <f>'пр 5.'!H41</f>
        <v>385820</v>
      </c>
      <c r="H33" s="118">
        <f>'пр 5.'!I41</f>
        <v>384442</v>
      </c>
    </row>
    <row r="34" spans="1:8" ht="30.75" customHeight="1">
      <c r="A34" s="186" t="s">
        <v>174</v>
      </c>
      <c r="B34" s="182">
        <v>1</v>
      </c>
      <c r="C34" s="182">
        <v>6</v>
      </c>
      <c r="D34" s="183">
        <v>0</v>
      </c>
      <c r="E34" s="184">
        <v>0</v>
      </c>
      <c r="F34" s="185">
        <f>F35</f>
        <v>36882</v>
      </c>
      <c r="G34" s="185">
        <f t="shared" ref="G34:H34" si="14">G35</f>
        <v>36882</v>
      </c>
      <c r="H34" s="185">
        <f t="shared" si="14"/>
        <v>36882</v>
      </c>
    </row>
    <row r="35" spans="1:8" ht="49.5" customHeight="1">
      <c r="A35" s="187" t="s">
        <v>379</v>
      </c>
      <c r="B35" s="120">
        <v>1</v>
      </c>
      <c r="C35" s="120">
        <v>6</v>
      </c>
      <c r="D35" s="188">
        <v>5700000000</v>
      </c>
      <c r="E35" s="189">
        <v>0</v>
      </c>
      <c r="F35" s="118">
        <f>F36</f>
        <v>36882</v>
      </c>
      <c r="G35" s="118">
        <f t="shared" ref="G35:H35" si="15">G36</f>
        <v>36882</v>
      </c>
      <c r="H35" s="118">
        <f t="shared" si="15"/>
        <v>36882</v>
      </c>
    </row>
    <row r="36" spans="1:8" ht="22.5" customHeight="1">
      <c r="A36" s="187" t="s">
        <v>334</v>
      </c>
      <c r="B36" s="120">
        <v>1</v>
      </c>
      <c r="C36" s="120">
        <v>6</v>
      </c>
      <c r="D36" s="188">
        <v>5740000000</v>
      </c>
      <c r="E36" s="189">
        <v>0</v>
      </c>
      <c r="F36" s="118">
        <f>F37</f>
        <v>36882</v>
      </c>
      <c r="G36" s="118">
        <f t="shared" ref="G36:H36" si="16">G37</f>
        <v>36882</v>
      </c>
      <c r="H36" s="118">
        <f t="shared" si="16"/>
        <v>36882</v>
      </c>
    </row>
    <row r="37" spans="1:8" ht="22.5" customHeight="1">
      <c r="A37" s="187" t="s">
        <v>351</v>
      </c>
      <c r="B37" s="120">
        <v>1</v>
      </c>
      <c r="C37" s="120">
        <v>6</v>
      </c>
      <c r="D37" s="188">
        <v>5740500000</v>
      </c>
      <c r="E37" s="189">
        <v>0</v>
      </c>
      <c r="F37" s="118">
        <f>F38</f>
        <v>36882</v>
      </c>
      <c r="G37" s="118">
        <f t="shared" ref="G37:H37" si="17">G38</f>
        <v>36882</v>
      </c>
      <c r="H37" s="118">
        <f t="shared" si="17"/>
        <v>36882</v>
      </c>
    </row>
    <row r="38" spans="1:8" ht="61.5" customHeight="1">
      <c r="A38" s="187" t="s">
        <v>427</v>
      </c>
      <c r="B38" s="120">
        <v>1</v>
      </c>
      <c r="C38" s="120">
        <v>6</v>
      </c>
      <c r="D38" s="208" t="s">
        <v>417</v>
      </c>
      <c r="E38" s="189">
        <v>0</v>
      </c>
      <c r="F38" s="118">
        <f>F39</f>
        <v>36882</v>
      </c>
      <c r="G38" s="118">
        <f t="shared" ref="G38:H38" si="18">G39</f>
        <v>36882</v>
      </c>
      <c r="H38" s="118">
        <f t="shared" si="18"/>
        <v>36882</v>
      </c>
    </row>
    <row r="39" spans="1:8" ht="24" customHeight="1">
      <c r="A39" s="187" t="s">
        <v>40</v>
      </c>
      <c r="B39" s="120">
        <v>1</v>
      </c>
      <c r="C39" s="120">
        <v>6</v>
      </c>
      <c r="D39" s="208" t="s">
        <v>417</v>
      </c>
      <c r="E39" s="189">
        <v>540</v>
      </c>
      <c r="F39" s="118">
        <f>'пр 5.'!G52</f>
        <v>36882</v>
      </c>
      <c r="G39" s="118">
        <f>'пр 5.'!H52</f>
        <v>36882</v>
      </c>
      <c r="H39" s="118">
        <f>'пр 5.'!I52</f>
        <v>36882</v>
      </c>
    </row>
    <row r="40" spans="1:8" ht="24" customHeight="1">
      <c r="A40" s="308" t="s">
        <v>462</v>
      </c>
      <c r="B40" s="182">
        <v>1</v>
      </c>
      <c r="C40" s="182">
        <v>7</v>
      </c>
      <c r="D40" s="210">
        <v>0</v>
      </c>
      <c r="E40" s="184">
        <v>0</v>
      </c>
      <c r="F40" s="185">
        <f>F41</f>
        <v>67200</v>
      </c>
      <c r="G40" s="185">
        <f t="shared" ref="G40:H40" si="19">G41</f>
        <v>0</v>
      </c>
      <c r="H40" s="185">
        <f t="shared" si="19"/>
        <v>0</v>
      </c>
    </row>
    <row r="41" spans="1:8" ht="24" customHeight="1">
      <c r="A41" s="307" t="s">
        <v>458</v>
      </c>
      <c r="B41" s="120">
        <v>1</v>
      </c>
      <c r="C41" s="120">
        <v>7</v>
      </c>
      <c r="D41" s="208">
        <v>7700000000</v>
      </c>
      <c r="E41" s="189">
        <v>0</v>
      </c>
      <c r="F41" s="118">
        <f>F42</f>
        <v>67200</v>
      </c>
      <c r="G41" s="118">
        <f t="shared" ref="G41:H41" si="20">G42</f>
        <v>0</v>
      </c>
      <c r="H41" s="118">
        <f t="shared" si="20"/>
        <v>0</v>
      </c>
    </row>
    <row r="42" spans="1:8" ht="24" customHeight="1">
      <c r="A42" s="307" t="s">
        <v>459</v>
      </c>
      <c r="B42" s="120">
        <v>1</v>
      </c>
      <c r="C42" s="120">
        <v>7</v>
      </c>
      <c r="D42" s="208">
        <v>7720010050</v>
      </c>
      <c r="E42" s="189">
        <v>0</v>
      </c>
      <c r="F42" s="118">
        <f>F43</f>
        <v>67200</v>
      </c>
      <c r="G42" s="118">
        <f t="shared" ref="G42:H42" si="21">G43</f>
        <v>0</v>
      </c>
      <c r="H42" s="118">
        <f t="shared" si="21"/>
        <v>0</v>
      </c>
    </row>
    <row r="43" spans="1:8" ht="33" customHeight="1">
      <c r="A43" s="307" t="s">
        <v>460</v>
      </c>
      <c r="B43" s="120">
        <v>1</v>
      </c>
      <c r="C43" s="120">
        <v>7</v>
      </c>
      <c r="D43" s="208">
        <v>7720010050</v>
      </c>
      <c r="E43" s="189">
        <v>0</v>
      </c>
      <c r="F43" s="118">
        <f>F44+F45</f>
        <v>67200</v>
      </c>
      <c r="G43" s="118">
        <f t="shared" ref="G43:H43" si="22">G44+G45</f>
        <v>0</v>
      </c>
      <c r="H43" s="118">
        <f t="shared" si="22"/>
        <v>0</v>
      </c>
    </row>
    <row r="44" spans="1:8" ht="31.5" customHeight="1">
      <c r="A44" s="307" t="s">
        <v>66</v>
      </c>
      <c r="B44" s="120">
        <v>1</v>
      </c>
      <c r="C44" s="120">
        <v>7</v>
      </c>
      <c r="D44" s="208">
        <v>7720010050</v>
      </c>
      <c r="E44" s="189">
        <v>240</v>
      </c>
      <c r="F44" s="118">
        <f>'пр 5.'!G57</f>
        <v>2000</v>
      </c>
      <c r="G44" s="118">
        <f>'пр 5.'!H57</f>
        <v>0</v>
      </c>
      <c r="H44" s="118">
        <f>'пр 5.'!I57</f>
        <v>0</v>
      </c>
    </row>
    <row r="45" spans="1:8" ht="24" customHeight="1">
      <c r="A45" s="230" t="s">
        <v>457</v>
      </c>
      <c r="B45" s="120">
        <v>1</v>
      </c>
      <c r="C45" s="120">
        <v>7</v>
      </c>
      <c r="D45" s="208">
        <v>7720010050</v>
      </c>
      <c r="E45" s="189">
        <v>880</v>
      </c>
      <c r="F45" s="118">
        <f>'пр 5.'!G60</f>
        <v>65200</v>
      </c>
      <c r="G45" s="118">
        <f>'пр 5.'!H60</f>
        <v>0</v>
      </c>
      <c r="H45" s="118">
        <f>'пр 5.'!I60</f>
        <v>0</v>
      </c>
    </row>
    <row r="46" spans="1:8" ht="24" customHeight="1">
      <c r="A46" s="186" t="s">
        <v>187</v>
      </c>
      <c r="B46" s="182">
        <v>1</v>
      </c>
      <c r="C46" s="182">
        <v>13</v>
      </c>
      <c r="D46" s="190">
        <v>0</v>
      </c>
      <c r="E46" s="191">
        <v>0</v>
      </c>
      <c r="F46" s="185">
        <f>F47</f>
        <v>4390</v>
      </c>
      <c r="G46" s="185">
        <f t="shared" ref="G46:H46" si="23">G47</f>
        <v>0</v>
      </c>
      <c r="H46" s="185">
        <f t="shared" si="23"/>
        <v>0</v>
      </c>
    </row>
    <row r="47" spans="1:8" ht="48" customHeight="1">
      <c r="A47" s="187" t="s">
        <v>379</v>
      </c>
      <c r="B47" s="120">
        <v>1</v>
      </c>
      <c r="C47" s="120">
        <v>13</v>
      </c>
      <c r="D47" s="188">
        <v>5700000000</v>
      </c>
      <c r="E47" s="189">
        <v>0</v>
      </c>
      <c r="F47" s="118">
        <f>F48</f>
        <v>4390</v>
      </c>
      <c r="G47" s="118">
        <f t="shared" ref="G47:H47" si="24">G48</f>
        <v>0</v>
      </c>
      <c r="H47" s="118">
        <f t="shared" si="24"/>
        <v>0</v>
      </c>
    </row>
    <row r="48" spans="1:8" ht="21.75" customHeight="1">
      <c r="A48" s="95" t="s">
        <v>334</v>
      </c>
      <c r="B48" s="120">
        <v>1</v>
      </c>
      <c r="C48" s="120">
        <v>13</v>
      </c>
      <c r="D48" s="121">
        <v>5740000000</v>
      </c>
      <c r="E48" s="122">
        <v>0</v>
      </c>
      <c r="F48" s="118">
        <f>F49</f>
        <v>4390</v>
      </c>
      <c r="G48" s="118">
        <f t="shared" ref="G48:H49" si="25">G49</f>
        <v>0</v>
      </c>
      <c r="H48" s="118">
        <f t="shared" si="25"/>
        <v>0</v>
      </c>
    </row>
    <row r="49" spans="1:8" ht="21.75" customHeight="1">
      <c r="A49" s="187" t="s">
        <v>351</v>
      </c>
      <c r="B49" s="120">
        <v>1</v>
      </c>
      <c r="C49" s="120">
        <v>13</v>
      </c>
      <c r="D49" s="121">
        <v>5740500000</v>
      </c>
      <c r="E49" s="122">
        <v>0</v>
      </c>
      <c r="F49" s="118">
        <f>F50</f>
        <v>4390</v>
      </c>
      <c r="G49" s="118">
        <f t="shared" si="25"/>
        <v>0</v>
      </c>
      <c r="H49" s="118">
        <f t="shared" si="25"/>
        <v>0</v>
      </c>
    </row>
    <row r="50" spans="1:8" ht="21.75" customHeight="1">
      <c r="A50" s="95" t="s">
        <v>188</v>
      </c>
      <c r="B50" s="120">
        <v>1</v>
      </c>
      <c r="C50" s="120">
        <v>13</v>
      </c>
      <c r="D50" s="121">
        <v>5740595100</v>
      </c>
      <c r="E50" s="122">
        <v>0</v>
      </c>
      <c r="F50" s="118">
        <f>F51</f>
        <v>4390</v>
      </c>
      <c r="G50" s="118">
        <f>G51</f>
        <v>0</v>
      </c>
      <c r="H50" s="118">
        <f>H51</f>
        <v>0</v>
      </c>
    </row>
    <row r="51" spans="1:8" ht="21.75" customHeight="1">
      <c r="A51" s="95" t="s">
        <v>166</v>
      </c>
      <c r="B51" s="120">
        <v>1</v>
      </c>
      <c r="C51" s="120">
        <v>13</v>
      </c>
      <c r="D51" s="121">
        <v>5740595100</v>
      </c>
      <c r="E51" s="122">
        <v>850</v>
      </c>
      <c r="F51" s="118">
        <f>'пр 5.'!G67</f>
        <v>4390</v>
      </c>
      <c r="G51" s="118">
        <f>'пр 5.'!H67</f>
        <v>0</v>
      </c>
      <c r="H51" s="118">
        <f>'пр 5.'!I67</f>
        <v>0</v>
      </c>
    </row>
    <row r="52" spans="1:8" ht="21.75" customHeight="1">
      <c r="A52" s="192" t="s">
        <v>48</v>
      </c>
      <c r="B52" s="193">
        <v>2</v>
      </c>
      <c r="C52" s="193">
        <v>0</v>
      </c>
      <c r="D52" s="194">
        <v>0</v>
      </c>
      <c r="E52" s="195">
        <v>0</v>
      </c>
      <c r="F52" s="185">
        <f>F53</f>
        <v>182841.2</v>
      </c>
      <c r="G52" s="185">
        <f t="shared" ref="G52:H56" si="26">G53</f>
        <v>199990.26</v>
      </c>
      <c r="H52" s="185">
        <f t="shared" si="26"/>
        <v>207171.11</v>
      </c>
    </row>
    <row r="53" spans="1:8" ht="21.75" customHeight="1">
      <c r="A53" s="196" t="s">
        <v>378</v>
      </c>
      <c r="B53" s="193">
        <v>2</v>
      </c>
      <c r="C53" s="193">
        <v>3</v>
      </c>
      <c r="D53" s="194">
        <v>0</v>
      </c>
      <c r="E53" s="195">
        <v>0</v>
      </c>
      <c r="F53" s="185">
        <f>F54</f>
        <v>182841.2</v>
      </c>
      <c r="G53" s="185">
        <f t="shared" si="26"/>
        <v>199990.26</v>
      </c>
      <c r="H53" s="185">
        <f t="shared" si="26"/>
        <v>207171.11</v>
      </c>
    </row>
    <row r="54" spans="1:8" ht="48" customHeight="1">
      <c r="A54" s="187" t="s">
        <v>379</v>
      </c>
      <c r="B54" s="197">
        <v>2</v>
      </c>
      <c r="C54" s="197">
        <v>3</v>
      </c>
      <c r="D54" s="198">
        <v>5700000000</v>
      </c>
      <c r="E54" s="199">
        <v>0</v>
      </c>
      <c r="F54" s="118">
        <f>F55</f>
        <v>182841.2</v>
      </c>
      <c r="G54" s="118">
        <f t="shared" si="26"/>
        <v>199990.26</v>
      </c>
      <c r="H54" s="118">
        <f t="shared" si="26"/>
        <v>207171.11</v>
      </c>
    </row>
    <row r="55" spans="1:8" ht="23.25" customHeight="1">
      <c r="A55" s="200" t="s">
        <v>334</v>
      </c>
      <c r="B55" s="197">
        <v>2</v>
      </c>
      <c r="C55" s="197">
        <v>3</v>
      </c>
      <c r="D55" s="198">
        <v>5740000000</v>
      </c>
      <c r="E55" s="199">
        <v>0</v>
      </c>
      <c r="F55" s="118">
        <f>F56</f>
        <v>182841.2</v>
      </c>
      <c r="G55" s="118">
        <f t="shared" si="26"/>
        <v>199990.26</v>
      </c>
      <c r="H55" s="118">
        <f t="shared" si="26"/>
        <v>207171.11</v>
      </c>
    </row>
    <row r="56" spans="1:8" ht="23.25" customHeight="1">
      <c r="A56" s="200" t="s">
        <v>408</v>
      </c>
      <c r="B56" s="197">
        <v>2</v>
      </c>
      <c r="C56" s="197">
        <v>3</v>
      </c>
      <c r="D56" s="198">
        <v>5740500000</v>
      </c>
      <c r="E56" s="199">
        <v>0</v>
      </c>
      <c r="F56" s="118">
        <f>F57</f>
        <v>182841.2</v>
      </c>
      <c r="G56" s="118">
        <f t="shared" si="26"/>
        <v>199990.26</v>
      </c>
      <c r="H56" s="118">
        <f t="shared" si="26"/>
        <v>207171.11</v>
      </c>
    </row>
    <row r="57" spans="1:8" ht="30.75" customHeight="1">
      <c r="A57" s="200" t="s">
        <v>368</v>
      </c>
      <c r="B57" s="197">
        <v>2</v>
      </c>
      <c r="C57" s="197">
        <v>3</v>
      </c>
      <c r="D57" s="198">
        <v>5740551180</v>
      </c>
      <c r="E57" s="199">
        <v>0</v>
      </c>
      <c r="F57" s="118">
        <f>F58+F59</f>
        <v>182841.2</v>
      </c>
      <c r="G57" s="118">
        <f t="shared" ref="G57:H57" si="27">G58+G59</f>
        <v>199990.26</v>
      </c>
      <c r="H57" s="118">
        <f t="shared" si="27"/>
        <v>207171.11</v>
      </c>
    </row>
    <row r="58" spans="1:8" ht="24" customHeight="1">
      <c r="A58" s="200" t="s">
        <v>62</v>
      </c>
      <c r="B58" s="197">
        <v>2</v>
      </c>
      <c r="C58" s="197">
        <v>3</v>
      </c>
      <c r="D58" s="198">
        <v>5740551180</v>
      </c>
      <c r="E58" s="199">
        <v>120</v>
      </c>
      <c r="F58" s="118">
        <f>'пр 5.'!G74</f>
        <v>182841.2</v>
      </c>
      <c r="G58" s="118">
        <f>'пр 5.'!H74</f>
        <v>199990.26</v>
      </c>
      <c r="H58" s="118">
        <f>'пр 5.'!I74</f>
        <v>207171.11</v>
      </c>
    </row>
    <row r="59" spans="1:8" ht="30.75" customHeight="1">
      <c r="A59" s="200" t="s">
        <v>66</v>
      </c>
      <c r="B59" s="197">
        <v>2</v>
      </c>
      <c r="C59" s="197">
        <v>3</v>
      </c>
      <c r="D59" s="198">
        <v>5740551180</v>
      </c>
      <c r="E59" s="199">
        <v>240</v>
      </c>
      <c r="F59" s="118">
        <f>'пр 5.'!G77</f>
        <v>0</v>
      </c>
      <c r="G59" s="118">
        <f>'пр 5.'!H77</f>
        <v>0</v>
      </c>
      <c r="H59" s="118">
        <f>'пр 5.'!I77</f>
        <v>0</v>
      </c>
    </row>
    <row r="60" spans="1:8" ht="30.75" customHeight="1">
      <c r="A60" s="181" t="s">
        <v>50</v>
      </c>
      <c r="B60" s="182">
        <v>3</v>
      </c>
      <c r="C60" s="182">
        <v>0</v>
      </c>
      <c r="D60" s="183">
        <v>0</v>
      </c>
      <c r="E60" s="184">
        <v>0</v>
      </c>
      <c r="F60" s="185">
        <f t="shared" ref="F60:F65" si="28">F61</f>
        <v>10000</v>
      </c>
      <c r="G60" s="185">
        <f t="shared" ref="G60:H60" si="29">G61</f>
        <v>0</v>
      </c>
      <c r="H60" s="185">
        <f t="shared" si="29"/>
        <v>0</v>
      </c>
    </row>
    <row r="61" spans="1:8" ht="30.6" customHeight="1">
      <c r="A61" s="186" t="s">
        <v>409</v>
      </c>
      <c r="B61" s="182">
        <v>3</v>
      </c>
      <c r="C61" s="182">
        <v>10</v>
      </c>
      <c r="D61" s="183">
        <v>0</v>
      </c>
      <c r="E61" s="184">
        <v>0</v>
      </c>
      <c r="F61" s="185">
        <f t="shared" si="28"/>
        <v>10000</v>
      </c>
      <c r="G61" s="185">
        <f t="shared" ref="G61:H61" si="30">G62</f>
        <v>0</v>
      </c>
      <c r="H61" s="185">
        <f t="shared" si="30"/>
        <v>0</v>
      </c>
    </row>
    <row r="62" spans="1:8" ht="45.75" customHeight="1">
      <c r="A62" s="187" t="s">
        <v>379</v>
      </c>
      <c r="B62" s="120">
        <v>3</v>
      </c>
      <c r="C62" s="120">
        <v>10</v>
      </c>
      <c r="D62" s="188">
        <v>5700000000</v>
      </c>
      <c r="E62" s="189">
        <v>0</v>
      </c>
      <c r="F62" s="118">
        <f t="shared" si="28"/>
        <v>10000</v>
      </c>
      <c r="G62" s="118">
        <f t="shared" ref="G62:H62" si="31">G63</f>
        <v>0</v>
      </c>
      <c r="H62" s="118">
        <f t="shared" si="31"/>
        <v>0</v>
      </c>
    </row>
    <row r="63" spans="1:8" ht="24.75" customHeight="1">
      <c r="A63" s="187" t="s">
        <v>334</v>
      </c>
      <c r="B63" s="120">
        <v>3</v>
      </c>
      <c r="C63" s="120">
        <v>10</v>
      </c>
      <c r="D63" s="188">
        <v>5740000000</v>
      </c>
      <c r="E63" s="189">
        <v>0</v>
      </c>
      <c r="F63" s="118">
        <f t="shared" si="28"/>
        <v>10000</v>
      </c>
      <c r="G63" s="118">
        <f t="shared" ref="G63:H63" si="32">G64</f>
        <v>0</v>
      </c>
      <c r="H63" s="118">
        <f t="shared" si="32"/>
        <v>0</v>
      </c>
    </row>
    <row r="64" spans="1:8" ht="24.75" customHeight="1">
      <c r="A64" s="187" t="s">
        <v>335</v>
      </c>
      <c r="B64" s="120">
        <v>3</v>
      </c>
      <c r="C64" s="120">
        <v>10</v>
      </c>
      <c r="D64" s="188">
        <v>5740100000</v>
      </c>
      <c r="E64" s="189">
        <v>0</v>
      </c>
      <c r="F64" s="118">
        <f t="shared" si="28"/>
        <v>10000</v>
      </c>
      <c r="G64" s="118">
        <f t="shared" ref="G64:H64" si="33">G65</f>
        <v>0</v>
      </c>
      <c r="H64" s="118">
        <f t="shared" si="33"/>
        <v>0</v>
      </c>
    </row>
    <row r="65" spans="1:8" ht="30.75" customHeight="1">
      <c r="A65" s="187" t="s">
        <v>336</v>
      </c>
      <c r="B65" s="120">
        <v>3</v>
      </c>
      <c r="C65" s="120">
        <v>10</v>
      </c>
      <c r="D65" s="188">
        <v>5740195020</v>
      </c>
      <c r="E65" s="189">
        <v>0</v>
      </c>
      <c r="F65" s="118">
        <f t="shared" si="28"/>
        <v>10000</v>
      </c>
      <c r="G65" s="118">
        <f t="shared" ref="G65:H65" si="34">G66</f>
        <v>0</v>
      </c>
      <c r="H65" s="118">
        <f t="shared" si="34"/>
        <v>0</v>
      </c>
    </row>
    <row r="66" spans="1:8" ht="30.75" customHeight="1">
      <c r="A66" s="187" t="s">
        <v>66</v>
      </c>
      <c r="B66" s="120">
        <v>3</v>
      </c>
      <c r="C66" s="120">
        <v>10</v>
      </c>
      <c r="D66" s="188">
        <v>5740195020</v>
      </c>
      <c r="E66" s="189">
        <v>240</v>
      </c>
      <c r="F66" s="118">
        <f>'пр 5.'!G85</f>
        <v>10000</v>
      </c>
      <c r="G66" s="118">
        <f>'пр 5.'!H85</f>
        <v>0</v>
      </c>
      <c r="H66" s="118">
        <f>'пр 5.'!I85</f>
        <v>0</v>
      </c>
    </row>
    <row r="67" spans="1:8" ht="24.75" customHeight="1">
      <c r="A67" s="181" t="s">
        <v>52</v>
      </c>
      <c r="B67" s="182">
        <v>4</v>
      </c>
      <c r="C67" s="182">
        <v>0</v>
      </c>
      <c r="D67" s="183">
        <v>0</v>
      </c>
      <c r="E67" s="184">
        <v>0</v>
      </c>
      <c r="F67" s="185">
        <f t="shared" ref="F67:F72" si="35">F68</f>
        <v>948000</v>
      </c>
      <c r="G67" s="185">
        <f t="shared" ref="G67:H67" si="36">G68</f>
        <v>990000</v>
      </c>
      <c r="H67" s="185">
        <f t="shared" si="36"/>
        <v>1314000</v>
      </c>
    </row>
    <row r="68" spans="1:8" ht="24.75" customHeight="1">
      <c r="A68" s="202" t="s">
        <v>53</v>
      </c>
      <c r="B68" s="182">
        <v>4</v>
      </c>
      <c r="C68" s="182">
        <v>9</v>
      </c>
      <c r="D68" s="183">
        <v>0</v>
      </c>
      <c r="E68" s="184">
        <v>0</v>
      </c>
      <c r="F68" s="185">
        <f t="shared" si="35"/>
        <v>948000</v>
      </c>
      <c r="G68" s="185">
        <f t="shared" ref="G68:H70" si="37">G69</f>
        <v>990000</v>
      </c>
      <c r="H68" s="185">
        <f t="shared" si="37"/>
        <v>1314000</v>
      </c>
    </row>
    <row r="69" spans="1:8" ht="46.5" customHeight="1">
      <c r="A69" s="187" t="s">
        <v>379</v>
      </c>
      <c r="B69" s="120">
        <v>4</v>
      </c>
      <c r="C69" s="120">
        <v>9</v>
      </c>
      <c r="D69" s="188">
        <v>5700000000</v>
      </c>
      <c r="E69" s="189">
        <v>0</v>
      </c>
      <c r="F69" s="118">
        <f t="shared" si="35"/>
        <v>948000</v>
      </c>
      <c r="G69" s="118">
        <f t="shared" si="37"/>
        <v>990000</v>
      </c>
      <c r="H69" s="118">
        <f t="shared" si="37"/>
        <v>1314000</v>
      </c>
    </row>
    <row r="70" spans="1:8" ht="24" customHeight="1">
      <c r="A70" s="187" t="s">
        <v>334</v>
      </c>
      <c r="B70" s="120">
        <v>4</v>
      </c>
      <c r="C70" s="120">
        <v>9</v>
      </c>
      <c r="D70" s="188">
        <v>5740000000</v>
      </c>
      <c r="E70" s="189">
        <v>0</v>
      </c>
      <c r="F70" s="118">
        <f t="shared" si="35"/>
        <v>948000</v>
      </c>
      <c r="G70" s="118">
        <f t="shared" si="37"/>
        <v>990000</v>
      </c>
      <c r="H70" s="118">
        <f t="shared" si="37"/>
        <v>1314000</v>
      </c>
    </row>
    <row r="71" spans="1:8" ht="24" customHeight="1">
      <c r="A71" s="187" t="s">
        <v>337</v>
      </c>
      <c r="B71" s="120">
        <v>4</v>
      </c>
      <c r="C71" s="120">
        <v>9</v>
      </c>
      <c r="D71" s="188">
        <v>5740200000</v>
      </c>
      <c r="E71" s="189">
        <v>0</v>
      </c>
      <c r="F71" s="118">
        <f t="shared" si="35"/>
        <v>948000</v>
      </c>
      <c r="G71" s="118">
        <f t="shared" ref="G71:H71" si="38">G72</f>
        <v>990000</v>
      </c>
      <c r="H71" s="118">
        <f t="shared" si="38"/>
        <v>1314000</v>
      </c>
    </row>
    <row r="72" spans="1:8" ht="30.75" customHeight="1">
      <c r="A72" s="187" t="s">
        <v>67</v>
      </c>
      <c r="B72" s="120">
        <v>4</v>
      </c>
      <c r="C72" s="120">
        <v>9</v>
      </c>
      <c r="D72" s="188">
        <v>5740295280</v>
      </c>
      <c r="E72" s="189">
        <v>0</v>
      </c>
      <c r="F72" s="118">
        <f t="shared" si="35"/>
        <v>948000</v>
      </c>
      <c r="G72" s="118">
        <f t="shared" ref="G72:H72" si="39">G73</f>
        <v>990000</v>
      </c>
      <c r="H72" s="118">
        <f t="shared" si="39"/>
        <v>1314000</v>
      </c>
    </row>
    <row r="73" spans="1:8" ht="30.75" customHeight="1">
      <c r="A73" s="187" t="s">
        <v>66</v>
      </c>
      <c r="B73" s="120">
        <v>4</v>
      </c>
      <c r="C73" s="120">
        <v>9</v>
      </c>
      <c r="D73" s="188">
        <v>5740295280</v>
      </c>
      <c r="E73" s="189">
        <v>240</v>
      </c>
      <c r="F73" s="118">
        <f>'пр 5.'!G93</f>
        <v>948000</v>
      </c>
      <c r="G73" s="118">
        <f>'пр 5.'!H93</f>
        <v>990000</v>
      </c>
      <c r="H73" s="118">
        <f>'пр 5.'!I93</f>
        <v>1314000</v>
      </c>
    </row>
    <row r="74" spans="1:8" ht="30.75" hidden="1" customHeight="1">
      <c r="A74" s="181" t="s">
        <v>278</v>
      </c>
      <c r="B74" s="182">
        <v>4</v>
      </c>
      <c r="C74" s="182">
        <v>12</v>
      </c>
      <c r="D74" s="183">
        <v>0</v>
      </c>
      <c r="E74" s="184">
        <v>0</v>
      </c>
      <c r="F74" s="203" t="e">
        <f>F75</f>
        <v>#REF!</v>
      </c>
      <c r="G74" s="203" t="e">
        <f t="shared" ref="G74:H74" si="40">G75</f>
        <v>#REF!</v>
      </c>
      <c r="H74" s="203" t="e">
        <f t="shared" si="40"/>
        <v>#REF!</v>
      </c>
    </row>
    <row r="75" spans="1:8" ht="44.25" hidden="1" customHeight="1">
      <c r="A75" s="187" t="s">
        <v>285</v>
      </c>
      <c r="B75" s="120">
        <v>4</v>
      </c>
      <c r="C75" s="120">
        <v>12</v>
      </c>
      <c r="D75" s="188">
        <v>5700000000</v>
      </c>
      <c r="E75" s="189">
        <v>0</v>
      </c>
      <c r="F75" s="118" t="e">
        <f>F76</f>
        <v>#REF!</v>
      </c>
      <c r="G75" s="118" t="e">
        <f t="shared" ref="G75:G78" si="41">G76</f>
        <v>#REF!</v>
      </c>
      <c r="H75" s="118" t="e">
        <f t="shared" ref="H75:H78" si="42">H76</f>
        <v>#REF!</v>
      </c>
    </row>
    <row r="76" spans="1:8" ht="33.75" hidden="1" customHeight="1">
      <c r="A76" s="187" t="s">
        <v>334</v>
      </c>
      <c r="B76" s="120">
        <v>4</v>
      </c>
      <c r="C76" s="120">
        <v>12</v>
      </c>
      <c r="D76" s="188">
        <v>5740000000</v>
      </c>
      <c r="E76" s="189">
        <v>0</v>
      </c>
      <c r="F76" s="118" t="e">
        <f>F77</f>
        <v>#REF!</v>
      </c>
      <c r="G76" s="118" t="e">
        <f t="shared" si="41"/>
        <v>#REF!</v>
      </c>
      <c r="H76" s="118" t="e">
        <f t="shared" si="42"/>
        <v>#REF!</v>
      </c>
    </row>
    <row r="77" spans="1:8" ht="30.75" hidden="1" customHeight="1">
      <c r="A77" s="187" t="s">
        <v>339</v>
      </c>
      <c r="B77" s="120">
        <v>4</v>
      </c>
      <c r="C77" s="120">
        <v>12</v>
      </c>
      <c r="D77" s="188">
        <v>5740300000</v>
      </c>
      <c r="E77" s="189">
        <v>0</v>
      </c>
      <c r="F77" s="118" t="e">
        <f>F78+F80+F82</f>
        <v>#REF!</v>
      </c>
      <c r="G77" s="118" t="e">
        <f t="shared" si="41"/>
        <v>#REF!</v>
      </c>
      <c r="H77" s="118" t="e">
        <f t="shared" si="42"/>
        <v>#REF!</v>
      </c>
    </row>
    <row r="78" spans="1:8" ht="30.75" hidden="1" customHeight="1">
      <c r="A78" s="187" t="s">
        <v>340</v>
      </c>
      <c r="B78" s="120">
        <v>4</v>
      </c>
      <c r="C78" s="120">
        <v>12</v>
      </c>
      <c r="D78" s="188">
        <v>5740390010</v>
      </c>
      <c r="E78" s="189">
        <v>0</v>
      </c>
      <c r="F78" s="118" t="e">
        <f>F79</f>
        <v>#REF!</v>
      </c>
      <c r="G78" s="118" t="e">
        <f t="shared" si="41"/>
        <v>#REF!</v>
      </c>
      <c r="H78" s="118" t="e">
        <f t="shared" si="42"/>
        <v>#REF!</v>
      </c>
    </row>
    <row r="79" spans="1:8" ht="30.75" hidden="1" customHeight="1">
      <c r="A79" s="187" t="s">
        <v>66</v>
      </c>
      <c r="B79" s="120">
        <v>4</v>
      </c>
      <c r="C79" s="120">
        <v>12</v>
      </c>
      <c r="D79" s="188">
        <v>5740390010</v>
      </c>
      <c r="E79" s="189">
        <v>240</v>
      </c>
      <c r="F79" s="118" t="e">
        <f>'пр 5.'!#REF!</f>
        <v>#REF!</v>
      </c>
      <c r="G79" s="118" t="e">
        <f>'пр 5.'!#REF!</f>
        <v>#REF!</v>
      </c>
      <c r="H79" s="118" t="e">
        <f>'пр 5.'!#REF!</f>
        <v>#REF!</v>
      </c>
    </row>
    <row r="80" spans="1:8" ht="38.25" hidden="1" customHeight="1">
      <c r="A80" s="96" t="s">
        <v>341</v>
      </c>
      <c r="B80" s="120">
        <v>4</v>
      </c>
      <c r="C80" s="120">
        <v>12</v>
      </c>
      <c r="D80" s="188">
        <v>5740390030</v>
      </c>
      <c r="E80" s="189">
        <v>0</v>
      </c>
      <c r="F80" s="118" t="e">
        <f>F81</f>
        <v>#REF!</v>
      </c>
      <c r="G80" s="118" t="e">
        <f t="shared" ref="G80" si="43">G81</f>
        <v>#REF!</v>
      </c>
      <c r="H80" s="118" t="e">
        <f t="shared" ref="H80" si="44">H81</f>
        <v>#REF!</v>
      </c>
    </row>
    <row r="81" spans="1:8" ht="26.25" hidden="1" customHeight="1">
      <c r="A81" s="187" t="s">
        <v>66</v>
      </c>
      <c r="B81" s="120">
        <v>4</v>
      </c>
      <c r="C81" s="120">
        <v>12</v>
      </c>
      <c r="D81" s="188">
        <v>5740390030</v>
      </c>
      <c r="E81" s="189">
        <v>240</v>
      </c>
      <c r="F81" s="118" t="e">
        <f>'пр 5.'!#REF!</f>
        <v>#REF!</v>
      </c>
      <c r="G81" s="118" t="e">
        <f>'пр 5.'!#REF!</f>
        <v>#REF!</v>
      </c>
      <c r="H81" s="118" t="e">
        <f>'пр 5.'!#REF!</f>
        <v>#REF!</v>
      </c>
    </row>
    <row r="82" spans="1:8" ht="47.25" hidden="1" customHeight="1">
      <c r="A82" s="96" t="s">
        <v>342</v>
      </c>
      <c r="B82" s="120">
        <v>4</v>
      </c>
      <c r="C82" s="120">
        <v>12</v>
      </c>
      <c r="D82" s="188">
        <v>5740390050</v>
      </c>
      <c r="E82" s="189">
        <v>0</v>
      </c>
      <c r="F82" s="118" t="e">
        <f>F83</f>
        <v>#REF!</v>
      </c>
      <c r="G82" s="118" t="e">
        <f t="shared" ref="G82:H82" si="45">G83</f>
        <v>#REF!</v>
      </c>
      <c r="H82" s="118" t="e">
        <f t="shared" si="45"/>
        <v>#REF!</v>
      </c>
    </row>
    <row r="83" spans="1:8" ht="18" hidden="1" customHeight="1">
      <c r="A83" s="187" t="s">
        <v>66</v>
      </c>
      <c r="B83" s="120">
        <v>4</v>
      </c>
      <c r="C83" s="120">
        <v>12</v>
      </c>
      <c r="D83" s="188">
        <v>5740390050</v>
      </c>
      <c r="E83" s="189">
        <v>240</v>
      </c>
      <c r="F83" s="118" t="e">
        <f>'пр 5.'!#REF!</f>
        <v>#REF!</v>
      </c>
      <c r="G83" s="118" t="e">
        <f>'пр 5.'!#REF!</f>
        <v>#REF!</v>
      </c>
      <c r="H83" s="118" t="e">
        <f>'пр 5.'!#REF!</f>
        <v>#REF!</v>
      </c>
    </row>
    <row r="84" spans="1:8" ht="21" customHeight="1">
      <c r="A84" s="181" t="s">
        <v>167</v>
      </c>
      <c r="B84" s="182">
        <v>5</v>
      </c>
      <c r="C84" s="182">
        <v>0</v>
      </c>
      <c r="D84" s="183">
        <v>0</v>
      </c>
      <c r="E84" s="184">
        <v>0</v>
      </c>
      <c r="F84" s="203">
        <f>F85+F93</f>
        <v>0</v>
      </c>
      <c r="G84" s="203">
        <f t="shared" ref="G84" si="46">G85+G93</f>
        <v>0</v>
      </c>
      <c r="H84" s="203">
        <f t="shared" ref="H84" si="47">H85+H93</f>
        <v>0</v>
      </c>
    </row>
    <row r="85" spans="1:8" ht="29.25" customHeight="1">
      <c r="A85" s="201" t="s">
        <v>392</v>
      </c>
      <c r="B85" s="205">
        <v>5</v>
      </c>
      <c r="C85" s="205">
        <v>2</v>
      </c>
      <c r="D85" s="190">
        <v>0</v>
      </c>
      <c r="E85" s="191">
        <v>0</v>
      </c>
      <c r="F85" s="204">
        <f>F86</f>
        <v>0</v>
      </c>
      <c r="G85" s="204">
        <f t="shared" ref="G85:H89" si="48">G86</f>
        <v>0</v>
      </c>
      <c r="H85" s="204">
        <f t="shared" ref="H85" si="49">H86</f>
        <v>0</v>
      </c>
    </row>
    <row r="86" spans="1:8" ht="45" customHeight="1">
      <c r="A86" s="96" t="s">
        <v>379</v>
      </c>
      <c r="B86" s="205">
        <v>5</v>
      </c>
      <c r="C86" s="205">
        <v>2</v>
      </c>
      <c r="D86" s="190">
        <v>5700000000</v>
      </c>
      <c r="E86" s="191">
        <v>0</v>
      </c>
      <c r="F86" s="206">
        <f>F87</f>
        <v>0</v>
      </c>
      <c r="G86" s="206">
        <f t="shared" si="48"/>
        <v>0</v>
      </c>
      <c r="H86" s="206">
        <f t="shared" si="48"/>
        <v>0</v>
      </c>
    </row>
    <row r="87" spans="1:8" ht="20.25" customHeight="1">
      <c r="A87" s="96" t="s">
        <v>334</v>
      </c>
      <c r="B87" s="205">
        <v>5</v>
      </c>
      <c r="C87" s="205">
        <v>2</v>
      </c>
      <c r="D87" s="190">
        <v>5740000000</v>
      </c>
      <c r="E87" s="191">
        <v>0</v>
      </c>
      <c r="F87" s="206">
        <f>F88</f>
        <v>0</v>
      </c>
      <c r="G87" s="206">
        <f t="shared" si="48"/>
        <v>0</v>
      </c>
      <c r="H87" s="206">
        <f t="shared" si="48"/>
        <v>0</v>
      </c>
    </row>
    <row r="88" spans="1:8" ht="24.75" customHeight="1">
      <c r="A88" s="96" t="s">
        <v>410</v>
      </c>
      <c r="B88" s="207">
        <v>5</v>
      </c>
      <c r="C88" s="207">
        <v>2</v>
      </c>
      <c r="D88" s="121">
        <v>5740600000</v>
      </c>
      <c r="E88" s="122">
        <v>0</v>
      </c>
      <c r="F88" s="206">
        <f>F89+F91</f>
        <v>0</v>
      </c>
      <c r="G88" s="206">
        <f t="shared" ref="G88:H88" si="50">G89+G91</f>
        <v>0</v>
      </c>
      <c r="H88" s="206">
        <f t="shared" si="50"/>
        <v>0</v>
      </c>
    </row>
    <row r="89" spans="1:8" ht="47.25" hidden="1" customHeight="1">
      <c r="A89" s="96" t="s">
        <v>393</v>
      </c>
      <c r="B89" s="207">
        <v>5</v>
      </c>
      <c r="C89" s="207">
        <v>2</v>
      </c>
      <c r="D89" s="121">
        <v>5740695580</v>
      </c>
      <c r="E89" s="122">
        <v>0</v>
      </c>
      <c r="F89" s="206">
        <f>F90</f>
        <v>0</v>
      </c>
      <c r="G89" s="206">
        <f t="shared" si="48"/>
        <v>0</v>
      </c>
      <c r="H89" s="206">
        <f t="shared" si="48"/>
        <v>0</v>
      </c>
    </row>
    <row r="90" spans="1:8" ht="54.75" hidden="1" customHeight="1">
      <c r="A90" s="96" t="s">
        <v>411</v>
      </c>
      <c r="B90" s="207">
        <v>5</v>
      </c>
      <c r="C90" s="207">
        <v>2</v>
      </c>
      <c r="D90" s="121">
        <v>5740695580</v>
      </c>
      <c r="E90" s="122">
        <v>240</v>
      </c>
      <c r="F90" s="206">
        <f>'пр 5.'!G105</f>
        <v>0</v>
      </c>
      <c r="G90" s="206">
        <f>'пр 5.'!H105</f>
        <v>0</v>
      </c>
      <c r="H90" s="206">
        <f>'пр 5.'!I105</f>
        <v>0</v>
      </c>
    </row>
    <row r="91" spans="1:8" ht="34.5" customHeight="1">
      <c r="A91" s="96" t="s">
        <v>456</v>
      </c>
      <c r="B91" s="207">
        <v>5</v>
      </c>
      <c r="C91" s="207">
        <v>2</v>
      </c>
      <c r="D91" s="99" t="s">
        <v>455</v>
      </c>
      <c r="E91" s="122">
        <v>0</v>
      </c>
      <c r="F91" s="206">
        <f>F92</f>
        <v>0</v>
      </c>
      <c r="G91" s="206">
        <f t="shared" ref="G91:H91" si="51">G92</f>
        <v>0</v>
      </c>
      <c r="H91" s="206">
        <f t="shared" si="51"/>
        <v>0</v>
      </c>
    </row>
    <row r="92" spans="1:8" ht="31.5" customHeight="1">
      <c r="A92" s="96" t="s">
        <v>66</v>
      </c>
      <c r="B92" s="207">
        <v>5</v>
      </c>
      <c r="C92" s="207">
        <v>2</v>
      </c>
      <c r="D92" s="99" t="s">
        <v>455</v>
      </c>
      <c r="E92" s="122">
        <v>240</v>
      </c>
      <c r="F92" s="206">
        <f>'пр 5.'!G102</f>
        <v>0</v>
      </c>
      <c r="G92" s="206">
        <f>'пр 5.'!H102</f>
        <v>0</v>
      </c>
      <c r="H92" s="206">
        <f>'пр 5.'!I102</f>
        <v>0</v>
      </c>
    </row>
    <row r="93" spans="1:8" ht="21.75" customHeight="1">
      <c r="A93" s="201" t="s">
        <v>165</v>
      </c>
      <c r="B93" s="275">
        <v>5</v>
      </c>
      <c r="C93" s="275">
        <v>3</v>
      </c>
      <c r="D93" s="183">
        <v>0</v>
      </c>
      <c r="E93" s="184">
        <v>0</v>
      </c>
      <c r="F93" s="203">
        <f>F94</f>
        <v>0</v>
      </c>
      <c r="G93" s="203">
        <f t="shared" ref="G93:H93" si="52">G94</f>
        <v>0</v>
      </c>
      <c r="H93" s="203">
        <f t="shared" si="52"/>
        <v>0</v>
      </c>
    </row>
    <row r="94" spans="1:8" ht="45.75" customHeight="1">
      <c r="A94" s="187" t="s">
        <v>379</v>
      </c>
      <c r="B94" s="120">
        <v>5</v>
      </c>
      <c r="C94" s="120">
        <v>3</v>
      </c>
      <c r="D94" s="188">
        <v>5700000000</v>
      </c>
      <c r="E94" s="189">
        <v>0</v>
      </c>
      <c r="F94" s="118">
        <f>F95+F101</f>
        <v>0</v>
      </c>
      <c r="G94" s="118">
        <f t="shared" ref="G94:H94" si="53">G95+G101</f>
        <v>0</v>
      </c>
      <c r="H94" s="118">
        <f t="shared" si="53"/>
        <v>0</v>
      </c>
    </row>
    <row r="95" spans="1:8" ht="21.75" customHeight="1">
      <c r="A95" s="187" t="s">
        <v>334</v>
      </c>
      <c r="B95" s="117">
        <v>5</v>
      </c>
      <c r="C95" s="117">
        <v>3</v>
      </c>
      <c r="D95" s="208">
        <v>5740000000</v>
      </c>
      <c r="E95" s="189">
        <v>0</v>
      </c>
      <c r="F95" s="118">
        <f>F96</f>
        <v>0</v>
      </c>
      <c r="G95" s="118">
        <f t="shared" ref="G95:H95" si="54">G96</f>
        <v>0</v>
      </c>
      <c r="H95" s="118">
        <f t="shared" si="54"/>
        <v>0</v>
      </c>
    </row>
    <row r="96" spans="1:8" ht="30.75" customHeight="1">
      <c r="A96" s="187" t="s">
        <v>339</v>
      </c>
      <c r="B96" s="117">
        <v>5</v>
      </c>
      <c r="C96" s="117">
        <v>3</v>
      </c>
      <c r="D96" s="208">
        <v>5740300000</v>
      </c>
      <c r="E96" s="189">
        <v>0</v>
      </c>
      <c r="F96" s="118">
        <f>F97+F99</f>
        <v>0</v>
      </c>
      <c r="G96" s="118">
        <f t="shared" ref="G96:H96" si="55">G97+G99</f>
        <v>0</v>
      </c>
      <c r="H96" s="118">
        <f t="shared" si="55"/>
        <v>0</v>
      </c>
    </row>
    <row r="97" spans="1:8" ht="20.25" customHeight="1">
      <c r="A97" s="187" t="s">
        <v>343</v>
      </c>
      <c r="B97" s="117">
        <v>5</v>
      </c>
      <c r="C97" s="117">
        <v>3</v>
      </c>
      <c r="D97" s="208">
        <v>5740395310</v>
      </c>
      <c r="E97" s="189">
        <v>0</v>
      </c>
      <c r="F97" s="118">
        <f>F98</f>
        <v>0</v>
      </c>
      <c r="G97" s="118">
        <f t="shared" ref="G97:H97" si="56">G98</f>
        <v>0</v>
      </c>
      <c r="H97" s="118">
        <f t="shared" si="56"/>
        <v>0</v>
      </c>
    </row>
    <row r="98" spans="1:8" ht="30.75" customHeight="1">
      <c r="A98" s="187" t="s">
        <v>66</v>
      </c>
      <c r="B98" s="117">
        <v>5</v>
      </c>
      <c r="C98" s="117">
        <v>3</v>
      </c>
      <c r="D98" s="208">
        <v>5740395310</v>
      </c>
      <c r="E98" s="189">
        <v>240</v>
      </c>
      <c r="F98" s="118">
        <f>'пр 5.'!G112</f>
        <v>0</v>
      </c>
      <c r="G98" s="118">
        <f>'пр 5.'!H112</f>
        <v>0</v>
      </c>
      <c r="H98" s="118">
        <f>'пр 5.'!I112</f>
        <v>0</v>
      </c>
    </row>
    <row r="99" spans="1:8" ht="26.25" hidden="1" customHeight="1">
      <c r="A99" s="187" t="s">
        <v>344</v>
      </c>
      <c r="B99" s="117">
        <v>5</v>
      </c>
      <c r="C99" s="117">
        <v>3</v>
      </c>
      <c r="D99" s="208" t="s">
        <v>345</v>
      </c>
      <c r="E99" s="189">
        <v>0</v>
      </c>
      <c r="F99" s="118">
        <f>F100</f>
        <v>0</v>
      </c>
      <c r="G99" s="118">
        <f t="shared" ref="G99:H99" si="57">G100</f>
        <v>0</v>
      </c>
      <c r="H99" s="118">
        <f t="shared" si="57"/>
        <v>0</v>
      </c>
    </row>
    <row r="100" spans="1:8" ht="30.75" hidden="1" customHeight="1">
      <c r="A100" s="187" t="s">
        <v>66</v>
      </c>
      <c r="B100" s="117">
        <v>5</v>
      </c>
      <c r="C100" s="117">
        <v>3</v>
      </c>
      <c r="D100" s="208" t="s">
        <v>345</v>
      </c>
      <c r="E100" s="189">
        <v>240</v>
      </c>
      <c r="F100" s="118">
        <f>'пр 5.'!G115</f>
        <v>0</v>
      </c>
      <c r="G100" s="118">
        <f>'пр 5.'!H115</f>
        <v>0</v>
      </c>
      <c r="H100" s="118">
        <f>'пр 5.'!I115</f>
        <v>0</v>
      </c>
    </row>
    <row r="101" spans="1:8" ht="24" hidden="1" customHeight="1">
      <c r="A101" s="187" t="s">
        <v>363</v>
      </c>
      <c r="B101" s="117">
        <v>5</v>
      </c>
      <c r="C101" s="117">
        <v>3</v>
      </c>
      <c r="D101" s="208">
        <v>5750000000</v>
      </c>
      <c r="E101" s="189">
        <v>0</v>
      </c>
      <c r="F101" s="118">
        <f>F102</f>
        <v>0</v>
      </c>
      <c r="G101" s="118">
        <f t="shared" ref="G101:H101" si="58">G102</f>
        <v>0</v>
      </c>
      <c r="H101" s="118">
        <f t="shared" si="58"/>
        <v>0</v>
      </c>
    </row>
    <row r="102" spans="1:8" ht="30.75" hidden="1" customHeight="1">
      <c r="A102" s="187" t="s">
        <v>362</v>
      </c>
      <c r="B102" s="117">
        <v>5</v>
      </c>
      <c r="C102" s="117">
        <v>3</v>
      </c>
      <c r="D102" s="208" t="s">
        <v>361</v>
      </c>
      <c r="E102" s="189">
        <v>0</v>
      </c>
      <c r="F102" s="118">
        <f>F103+F105</f>
        <v>0</v>
      </c>
      <c r="G102" s="118">
        <f t="shared" ref="G102:H103" si="59">G103</f>
        <v>0</v>
      </c>
      <c r="H102" s="118">
        <f t="shared" si="59"/>
        <v>0</v>
      </c>
    </row>
    <row r="103" spans="1:8" ht="30.75" hidden="1" customHeight="1">
      <c r="A103" s="187" t="s">
        <v>365</v>
      </c>
      <c r="B103" s="117">
        <v>5</v>
      </c>
      <c r="C103" s="117">
        <v>3</v>
      </c>
      <c r="D103" s="208" t="s">
        <v>364</v>
      </c>
      <c r="E103" s="189">
        <v>0</v>
      </c>
      <c r="F103" s="118">
        <f>F104</f>
        <v>0</v>
      </c>
      <c r="G103" s="118">
        <f t="shared" si="59"/>
        <v>0</v>
      </c>
      <c r="H103" s="118">
        <f t="shared" si="59"/>
        <v>0</v>
      </c>
    </row>
    <row r="104" spans="1:8" ht="29.45" hidden="1" customHeight="1">
      <c r="A104" s="187" t="s">
        <v>411</v>
      </c>
      <c r="B104" s="117">
        <v>5</v>
      </c>
      <c r="C104" s="117">
        <v>3</v>
      </c>
      <c r="D104" s="208" t="s">
        <v>364</v>
      </c>
      <c r="E104" s="189">
        <v>240</v>
      </c>
      <c r="F104" s="118">
        <f>'пр 5.'!G132</f>
        <v>0</v>
      </c>
      <c r="G104" s="118">
        <f>'пр 5.'!H132</f>
        <v>0</v>
      </c>
      <c r="H104" s="118">
        <f>'пр 5.'!I132</f>
        <v>0</v>
      </c>
    </row>
    <row r="105" spans="1:8" ht="33.75" hidden="1" customHeight="1">
      <c r="A105" s="187" t="s">
        <v>367</v>
      </c>
      <c r="B105" s="117">
        <v>5</v>
      </c>
      <c r="C105" s="117">
        <v>3</v>
      </c>
      <c r="D105" s="208" t="s">
        <v>366</v>
      </c>
      <c r="E105" s="189">
        <v>0</v>
      </c>
      <c r="F105" s="118">
        <f>F106</f>
        <v>0</v>
      </c>
      <c r="G105" s="118">
        <f t="shared" ref="G105:H105" si="60">G106</f>
        <v>0</v>
      </c>
      <c r="H105" s="118">
        <f t="shared" si="60"/>
        <v>0</v>
      </c>
    </row>
    <row r="106" spans="1:8" ht="33" hidden="1" customHeight="1">
      <c r="A106" s="187" t="s">
        <v>66</v>
      </c>
      <c r="B106" s="117">
        <v>5</v>
      </c>
      <c r="C106" s="117">
        <v>3</v>
      </c>
      <c r="D106" s="208" t="s">
        <v>366</v>
      </c>
      <c r="E106" s="189">
        <v>240</v>
      </c>
      <c r="F106" s="118">
        <f>'пр 5.'!G135</f>
        <v>0</v>
      </c>
      <c r="G106" s="118">
        <f>'пр 5.'!H135</f>
        <v>0</v>
      </c>
      <c r="H106" s="118">
        <f>'пр 5.'!I135</f>
        <v>0</v>
      </c>
    </row>
    <row r="107" spans="1:8" ht="20.25" customHeight="1">
      <c r="A107" s="181" t="s">
        <v>54</v>
      </c>
      <c r="B107" s="209">
        <v>8</v>
      </c>
      <c r="C107" s="209">
        <v>0</v>
      </c>
      <c r="D107" s="210">
        <v>0</v>
      </c>
      <c r="E107" s="184">
        <v>0</v>
      </c>
      <c r="F107" s="185">
        <f>F108</f>
        <v>2923127</v>
      </c>
      <c r="G107" s="185">
        <f t="shared" ref="G107:H110" si="61">G108</f>
        <v>2792000</v>
      </c>
      <c r="H107" s="185">
        <f t="shared" si="61"/>
        <v>2792000</v>
      </c>
    </row>
    <row r="108" spans="1:8" ht="20.25" customHeight="1">
      <c r="A108" s="202" t="s">
        <v>55</v>
      </c>
      <c r="B108" s="209">
        <v>8</v>
      </c>
      <c r="C108" s="209">
        <v>1</v>
      </c>
      <c r="D108" s="210">
        <v>0</v>
      </c>
      <c r="E108" s="184">
        <v>0</v>
      </c>
      <c r="F108" s="185">
        <f>F109</f>
        <v>2923127</v>
      </c>
      <c r="G108" s="185">
        <f t="shared" si="61"/>
        <v>2792000</v>
      </c>
      <c r="H108" s="185">
        <f t="shared" si="61"/>
        <v>2792000</v>
      </c>
    </row>
    <row r="109" spans="1:8" ht="46.5" customHeight="1">
      <c r="A109" s="187" t="s">
        <v>379</v>
      </c>
      <c r="B109" s="117">
        <v>8</v>
      </c>
      <c r="C109" s="117">
        <v>1</v>
      </c>
      <c r="D109" s="208">
        <v>5700000000</v>
      </c>
      <c r="E109" s="189">
        <v>0</v>
      </c>
      <c r="F109" s="118">
        <f>F110</f>
        <v>2923127</v>
      </c>
      <c r="G109" s="118">
        <f t="shared" si="61"/>
        <v>2792000</v>
      </c>
      <c r="H109" s="118">
        <f t="shared" si="61"/>
        <v>2792000</v>
      </c>
    </row>
    <row r="110" spans="1:8" ht="23.25" customHeight="1">
      <c r="A110" s="187" t="s">
        <v>334</v>
      </c>
      <c r="B110" s="117">
        <v>8</v>
      </c>
      <c r="C110" s="117">
        <v>1</v>
      </c>
      <c r="D110" s="208">
        <v>5740000000</v>
      </c>
      <c r="E110" s="189">
        <v>0</v>
      </c>
      <c r="F110" s="118">
        <f>F111</f>
        <v>2923127</v>
      </c>
      <c r="G110" s="118">
        <f t="shared" si="61"/>
        <v>2792000</v>
      </c>
      <c r="H110" s="118">
        <f t="shared" si="61"/>
        <v>2792000</v>
      </c>
    </row>
    <row r="111" spans="1:8" ht="23.25" customHeight="1">
      <c r="A111" s="187" t="s">
        <v>346</v>
      </c>
      <c r="B111" s="117">
        <v>8</v>
      </c>
      <c r="C111" s="117">
        <v>1</v>
      </c>
      <c r="D111" s="208">
        <v>5740400000</v>
      </c>
      <c r="E111" s="189">
        <v>0</v>
      </c>
      <c r="F111" s="118">
        <f>F112+F114+F116+F118</f>
        <v>2923127</v>
      </c>
      <c r="G111" s="118">
        <f t="shared" ref="G111:H111" si="62">G112+G114+G116+G118</f>
        <v>2792000</v>
      </c>
      <c r="H111" s="118">
        <f t="shared" si="62"/>
        <v>2792000</v>
      </c>
    </row>
    <row r="112" spans="1:8" ht="20.25" hidden="1" customHeight="1">
      <c r="A112" s="187" t="s">
        <v>347</v>
      </c>
      <c r="B112" s="117">
        <v>8</v>
      </c>
      <c r="C112" s="117">
        <v>1</v>
      </c>
      <c r="D112" s="208">
        <v>5740495110</v>
      </c>
      <c r="E112" s="189">
        <v>0</v>
      </c>
      <c r="F112" s="118">
        <f>F113</f>
        <v>0</v>
      </c>
      <c r="G112" s="118">
        <f t="shared" ref="G112:H112" si="63">G113</f>
        <v>0</v>
      </c>
      <c r="H112" s="118">
        <f t="shared" si="63"/>
        <v>0</v>
      </c>
    </row>
    <row r="113" spans="1:8" ht="30" hidden="1" customHeight="1">
      <c r="A113" s="187" t="s">
        <v>66</v>
      </c>
      <c r="B113" s="117">
        <v>8</v>
      </c>
      <c r="C113" s="117">
        <v>1</v>
      </c>
      <c r="D113" s="208">
        <v>5740495110</v>
      </c>
      <c r="E113" s="189">
        <v>240</v>
      </c>
      <c r="F113" s="118">
        <f>'пр 5.'!G143</f>
        <v>0</v>
      </c>
      <c r="G113" s="118">
        <f>'пр 5.'!H143</f>
        <v>0</v>
      </c>
      <c r="H113" s="118">
        <f>'пр 5.'!I143</f>
        <v>0</v>
      </c>
    </row>
    <row r="114" spans="1:8" ht="30">
      <c r="A114" s="187" t="s">
        <v>348</v>
      </c>
      <c r="B114" s="117">
        <v>8</v>
      </c>
      <c r="C114" s="117">
        <v>1</v>
      </c>
      <c r="D114" s="208">
        <v>5740495220</v>
      </c>
      <c r="E114" s="189">
        <v>0</v>
      </c>
      <c r="F114" s="118">
        <f>F115</f>
        <v>131127</v>
      </c>
      <c r="G114" s="118">
        <f t="shared" ref="G114:H114" si="64">G115</f>
        <v>0</v>
      </c>
      <c r="H114" s="118">
        <f t="shared" si="64"/>
        <v>0</v>
      </c>
    </row>
    <row r="115" spans="1:8" ht="30">
      <c r="A115" s="187" t="s">
        <v>66</v>
      </c>
      <c r="B115" s="117">
        <v>8</v>
      </c>
      <c r="C115" s="117">
        <v>1</v>
      </c>
      <c r="D115" s="208">
        <v>5740495220</v>
      </c>
      <c r="E115" s="189">
        <v>240</v>
      </c>
      <c r="F115" s="118">
        <f>'пр 5.'!G146</f>
        <v>131127</v>
      </c>
      <c r="G115" s="118">
        <f>'пр 5.'!H146</f>
        <v>0</v>
      </c>
      <c r="H115" s="118">
        <f>'пр 5.'!I146</f>
        <v>0</v>
      </c>
    </row>
    <row r="116" spans="1:8" ht="46.5" customHeight="1">
      <c r="A116" s="187" t="s">
        <v>428</v>
      </c>
      <c r="B116" s="117">
        <v>8</v>
      </c>
      <c r="C116" s="117">
        <v>1</v>
      </c>
      <c r="D116" s="208" t="s">
        <v>415</v>
      </c>
      <c r="E116" s="189">
        <v>0</v>
      </c>
      <c r="F116" s="118">
        <f>F117</f>
        <v>2262300</v>
      </c>
      <c r="G116" s="118">
        <f t="shared" ref="G116:H116" si="65">G117</f>
        <v>2792000</v>
      </c>
      <c r="H116" s="118">
        <f t="shared" si="65"/>
        <v>2792000</v>
      </c>
    </row>
    <row r="117" spans="1:8" ht="15">
      <c r="A117" s="187" t="s">
        <v>40</v>
      </c>
      <c r="B117" s="117">
        <v>8</v>
      </c>
      <c r="C117" s="117">
        <v>1</v>
      </c>
      <c r="D117" s="208" t="s">
        <v>415</v>
      </c>
      <c r="E117" s="189">
        <v>540</v>
      </c>
      <c r="F117" s="118">
        <f>'пр 5.'!G150</f>
        <v>2262300</v>
      </c>
      <c r="G117" s="118">
        <f>'пр 5.'!H150</f>
        <v>2792000</v>
      </c>
      <c r="H117" s="118">
        <f>'пр 5.'!I150</f>
        <v>2792000</v>
      </c>
    </row>
    <row r="118" spans="1:8" ht="49.5" customHeight="1">
      <c r="A118" s="187" t="s">
        <v>429</v>
      </c>
      <c r="B118" s="117">
        <v>8</v>
      </c>
      <c r="C118" s="117">
        <v>1</v>
      </c>
      <c r="D118" s="208" t="s">
        <v>416</v>
      </c>
      <c r="E118" s="189">
        <v>0</v>
      </c>
      <c r="F118" s="118">
        <f>F119</f>
        <v>529700</v>
      </c>
      <c r="G118" s="118">
        <f t="shared" ref="G118:H118" si="66">G119</f>
        <v>0</v>
      </c>
      <c r="H118" s="118">
        <f t="shared" si="66"/>
        <v>0</v>
      </c>
    </row>
    <row r="119" spans="1:8" ht="27" customHeight="1">
      <c r="A119" s="187" t="s">
        <v>40</v>
      </c>
      <c r="B119" s="117">
        <v>8</v>
      </c>
      <c r="C119" s="117">
        <v>1</v>
      </c>
      <c r="D119" s="208" t="s">
        <v>416</v>
      </c>
      <c r="E119" s="189">
        <v>540</v>
      </c>
      <c r="F119" s="118">
        <f>'пр 5.'!G152</f>
        <v>529700</v>
      </c>
      <c r="G119" s="118">
        <f>'пр 5.'!H152</f>
        <v>0</v>
      </c>
      <c r="H119" s="118">
        <f>'пр 5.'!I152</f>
        <v>0</v>
      </c>
    </row>
    <row r="120" spans="1:8" ht="27.75" customHeight="1" thickBot="1">
      <c r="A120" s="124" t="s">
        <v>215</v>
      </c>
      <c r="B120" s="119" t="s">
        <v>216</v>
      </c>
      <c r="C120" s="119" t="s">
        <v>216</v>
      </c>
      <c r="D120" s="119" t="s">
        <v>216</v>
      </c>
      <c r="E120" s="276" t="s">
        <v>216</v>
      </c>
      <c r="F120" s="123">
        <f>F9+F10+F52+F60+F67+F84+F107</f>
        <v>6957541.2000000002</v>
      </c>
      <c r="G120" s="123">
        <f t="shared" ref="G120:H120" si="67">G9+G10+G52+G60+G67+G84+G107</f>
        <v>6584990.2599999998</v>
      </c>
      <c r="H120" s="123">
        <f t="shared" si="67"/>
        <v>7015171.1099999994</v>
      </c>
    </row>
    <row r="121" spans="1:8">
      <c r="A121" s="211"/>
      <c r="B121" s="211"/>
      <c r="C121" s="211"/>
      <c r="D121" s="212"/>
      <c r="E121" s="212"/>
      <c r="F121" s="213"/>
      <c r="G121" s="213"/>
      <c r="H121" s="214"/>
    </row>
    <row r="122" spans="1:8">
      <c r="A122" s="211"/>
      <c r="B122" s="211"/>
      <c r="C122" s="211"/>
      <c r="D122" s="211"/>
      <c r="E122" s="211"/>
      <c r="F122" s="211"/>
      <c r="G122" s="211"/>
      <c r="H122" s="211"/>
    </row>
    <row r="123" spans="1:8">
      <c r="A123" s="211"/>
      <c r="B123" s="211"/>
      <c r="C123" s="211"/>
      <c r="D123" s="211"/>
      <c r="E123" s="211"/>
      <c r="F123" s="211"/>
      <c r="G123" s="211"/>
      <c r="H123" s="211"/>
    </row>
    <row r="124" spans="1:8">
      <c r="A124" s="211"/>
      <c r="B124" s="211"/>
      <c r="C124" s="211"/>
      <c r="D124" s="211"/>
      <c r="E124" s="211"/>
      <c r="F124" s="211"/>
      <c r="G124" s="211"/>
      <c r="H124" s="211"/>
    </row>
    <row r="125" spans="1:8">
      <c r="A125" s="215"/>
      <c r="B125" s="215"/>
      <c r="C125" s="215"/>
      <c r="D125" s="215"/>
      <c r="E125" s="215"/>
      <c r="F125" s="215"/>
      <c r="G125" s="215"/>
      <c r="H125" s="215"/>
    </row>
    <row r="126" spans="1:8" ht="15.75">
      <c r="A126" s="216"/>
    </row>
  </sheetData>
  <mergeCells count="2">
    <mergeCell ref="B7:D7"/>
    <mergeCell ref="A6:H6"/>
  </mergeCells>
  <pageMargins left="0.70866141732283472" right="0.55118110236220474" top="0.59055118110236227" bottom="0.23622047244094491" header="0.31496062992125984" footer="0.27559055118110237"/>
  <pageSetup paperSize="9" scale="53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I174"/>
  <sheetViews>
    <sheetView view="pageBreakPreview" topLeftCell="A107" zoomScale="70" zoomScaleNormal="100" zoomScaleSheetLayoutView="70" workbookViewId="0">
      <selection activeCell="H158" sqref="H158"/>
    </sheetView>
  </sheetViews>
  <sheetFormatPr defaultColWidth="9.140625" defaultRowHeight="15"/>
  <cols>
    <col min="1" max="1" width="67" style="217" customWidth="1"/>
    <col min="2" max="4" width="8" style="238" customWidth="1"/>
    <col min="5" max="5" width="14.28515625" style="219" customWidth="1"/>
    <col min="6" max="6" width="8" style="219" customWidth="1"/>
    <col min="7" max="9" width="14.28515625" style="238" customWidth="1"/>
    <col min="10" max="16384" width="9.140625" style="72"/>
  </cols>
  <sheetData>
    <row r="1" spans="1:9" ht="15" customHeight="1">
      <c r="B1" s="218"/>
      <c r="C1" s="218"/>
      <c r="D1" s="218"/>
      <c r="G1" s="144"/>
      <c r="H1" s="144"/>
      <c r="I1" s="127" t="s">
        <v>394</v>
      </c>
    </row>
    <row r="2" spans="1:9" ht="15" customHeight="1">
      <c r="B2" s="218"/>
      <c r="C2" s="218"/>
      <c r="D2" s="218"/>
      <c r="G2" s="144"/>
      <c r="H2" s="144"/>
      <c r="I2" s="127" t="s">
        <v>400</v>
      </c>
    </row>
    <row r="3" spans="1:9" ht="15" customHeight="1">
      <c r="B3" s="218"/>
      <c r="C3" s="218"/>
      <c r="D3" s="218"/>
      <c r="G3" s="144"/>
      <c r="H3" s="144"/>
      <c r="I3" s="127" t="s">
        <v>282</v>
      </c>
    </row>
    <row r="4" spans="1:9" ht="15.6" customHeight="1">
      <c r="B4" s="220"/>
      <c r="C4" s="220"/>
      <c r="D4" s="220"/>
      <c r="E4" s="220"/>
      <c r="F4" s="220"/>
      <c r="G4" s="144"/>
      <c r="H4" s="144"/>
      <c r="I4" s="127" t="str">
        <f>'пр 1'!E4</f>
        <v xml:space="preserve">№179 от 24.12.2024 </v>
      </c>
    </row>
    <row r="5" spans="1:9" ht="24" customHeight="1">
      <c r="A5" s="325" t="s">
        <v>436</v>
      </c>
      <c r="B5" s="325"/>
      <c r="C5" s="325"/>
      <c r="D5" s="325"/>
      <c r="E5" s="325"/>
      <c r="F5" s="325"/>
      <c r="G5" s="325"/>
      <c r="H5" s="325"/>
      <c r="I5" s="325"/>
    </row>
    <row r="6" spans="1:9" ht="25.5" customHeight="1" thickBot="1">
      <c r="A6" s="221"/>
      <c r="B6" s="222"/>
      <c r="C6" s="223"/>
      <c r="D6" s="223"/>
      <c r="E6" s="223"/>
      <c r="F6" s="223"/>
      <c r="G6" s="224"/>
      <c r="H6" s="224"/>
      <c r="I6" s="225" t="s">
        <v>56</v>
      </c>
    </row>
    <row r="7" spans="1:9" ht="36.75" customHeight="1" thickBot="1">
      <c r="A7" s="111" t="s">
        <v>57</v>
      </c>
      <c r="B7" s="286" t="s">
        <v>217</v>
      </c>
      <c r="C7" s="286" t="s">
        <v>199</v>
      </c>
      <c r="D7" s="286" t="s">
        <v>200</v>
      </c>
      <c r="E7" s="286" t="s">
        <v>218</v>
      </c>
      <c r="F7" s="286" t="s">
        <v>219</v>
      </c>
      <c r="G7" s="286">
        <v>2025</v>
      </c>
      <c r="H7" s="286">
        <v>2026</v>
      </c>
      <c r="I7" s="287">
        <v>2027</v>
      </c>
    </row>
    <row r="8" spans="1:9" ht="14.45" customHeight="1">
      <c r="A8" s="295">
        <v>1</v>
      </c>
      <c r="B8" s="296">
        <v>2</v>
      </c>
      <c r="C8" s="296">
        <v>3</v>
      </c>
      <c r="D8" s="296">
        <v>4</v>
      </c>
      <c r="E8" s="296">
        <v>5</v>
      </c>
      <c r="F8" s="296">
        <v>6</v>
      </c>
      <c r="G8" s="296">
        <v>7</v>
      </c>
      <c r="H8" s="296">
        <v>8</v>
      </c>
      <c r="I8" s="297">
        <v>9</v>
      </c>
    </row>
    <row r="9" spans="1:9" ht="14.45" customHeight="1">
      <c r="A9" s="300" t="s">
        <v>395</v>
      </c>
      <c r="B9" s="298">
        <v>126</v>
      </c>
      <c r="C9" s="97">
        <v>0</v>
      </c>
      <c r="D9" s="97">
        <v>0</v>
      </c>
      <c r="E9" s="113">
        <v>0</v>
      </c>
      <c r="F9" s="97">
        <v>0</v>
      </c>
      <c r="G9" s="288">
        <v>0</v>
      </c>
      <c r="H9" s="288">
        <f>('Пр 2.'!D11+'Пр 2.'!D60)*2.5%</f>
        <v>159625</v>
      </c>
      <c r="I9" s="288">
        <f>('Пр 2.'!E11+'Пр 2.'!E60)*5%</f>
        <v>340400</v>
      </c>
    </row>
    <row r="10" spans="1:9" s="226" customFormat="1" ht="21" customHeight="1">
      <c r="A10" s="299" t="s">
        <v>284</v>
      </c>
      <c r="B10" s="97">
        <v>126</v>
      </c>
      <c r="C10" s="252" t="s">
        <v>202</v>
      </c>
      <c r="D10" s="252" t="s">
        <v>202</v>
      </c>
      <c r="E10" s="113">
        <v>0</v>
      </c>
      <c r="F10" s="283">
        <v>0</v>
      </c>
      <c r="G10" s="288">
        <f>G11+G68+G79+G87+G96+G137</f>
        <v>6957541.2000000002</v>
      </c>
      <c r="H10" s="288">
        <f t="shared" ref="H10:I10" si="0">H11+H68+H79+H87+H96+H137</f>
        <v>6425365.2599999998</v>
      </c>
      <c r="I10" s="288">
        <f t="shared" si="0"/>
        <v>6674771.1099999994</v>
      </c>
    </row>
    <row r="11" spans="1:9" s="226" customFormat="1" ht="21" customHeight="1">
      <c r="A11" s="160" t="s">
        <v>43</v>
      </c>
      <c r="B11" s="97">
        <v>126</v>
      </c>
      <c r="C11" s="282">
        <v>1</v>
      </c>
      <c r="D11" s="282">
        <v>0</v>
      </c>
      <c r="E11" s="113">
        <v>0</v>
      </c>
      <c r="F11" s="283">
        <v>0</v>
      </c>
      <c r="G11" s="288">
        <f>G12+G20+G47+G53+G61</f>
        <v>2893573</v>
      </c>
      <c r="H11" s="288">
        <f t="shared" ref="H11:I11" si="1">H12+H20+H47+H53+H61</f>
        <v>2443375</v>
      </c>
      <c r="I11" s="288">
        <f t="shared" si="1"/>
        <v>2361600</v>
      </c>
    </row>
    <row r="12" spans="1:9" s="226" customFormat="1" ht="32.25" customHeight="1">
      <c r="A12" s="164" t="s">
        <v>44</v>
      </c>
      <c r="B12" s="97">
        <v>126</v>
      </c>
      <c r="C12" s="282">
        <v>1</v>
      </c>
      <c r="D12" s="282">
        <v>2</v>
      </c>
      <c r="E12" s="113">
        <v>0</v>
      </c>
      <c r="F12" s="283">
        <v>0</v>
      </c>
      <c r="G12" s="289">
        <f>G17</f>
        <v>768500</v>
      </c>
      <c r="H12" s="289">
        <f>H17</f>
        <v>702825</v>
      </c>
      <c r="I12" s="290">
        <f>I17</f>
        <v>671530</v>
      </c>
    </row>
    <row r="13" spans="1:9" s="226" customFormat="1" ht="47.25" customHeight="1">
      <c r="A13" s="96" t="s">
        <v>379</v>
      </c>
      <c r="B13" s="97">
        <v>126</v>
      </c>
      <c r="C13" s="98">
        <v>1</v>
      </c>
      <c r="D13" s="98">
        <v>2</v>
      </c>
      <c r="E13" s="99">
        <v>5700000000</v>
      </c>
      <c r="F13" s="100">
        <v>0</v>
      </c>
      <c r="G13" s="289">
        <f>G17</f>
        <v>768500</v>
      </c>
      <c r="H13" s="289">
        <f>H17</f>
        <v>702825</v>
      </c>
      <c r="I13" s="290">
        <f>I17</f>
        <v>671530</v>
      </c>
    </row>
    <row r="14" spans="1:9" s="226" customFormat="1" ht="23.25" customHeight="1">
      <c r="A14" s="96" t="s">
        <v>334</v>
      </c>
      <c r="B14" s="97">
        <v>126</v>
      </c>
      <c r="C14" s="98">
        <v>1</v>
      </c>
      <c r="D14" s="98">
        <v>2</v>
      </c>
      <c r="E14" s="99">
        <v>5740000000</v>
      </c>
      <c r="F14" s="100">
        <v>0</v>
      </c>
      <c r="G14" s="289">
        <f>G17</f>
        <v>768500</v>
      </c>
      <c r="H14" s="289">
        <f>H17</f>
        <v>702825</v>
      </c>
      <c r="I14" s="290">
        <f>I17</f>
        <v>671530</v>
      </c>
    </row>
    <row r="15" spans="1:9" s="226" customFormat="1" ht="32.25" customHeight="1">
      <c r="A15" s="96" t="s">
        <v>333</v>
      </c>
      <c r="B15" s="97">
        <v>126</v>
      </c>
      <c r="C15" s="98">
        <v>1</v>
      </c>
      <c r="D15" s="98">
        <v>2</v>
      </c>
      <c r="E15" s="99">
        <v>5740500000</v>
      </c>
      <c r="F15" s="100">
        <v>0</v>
      </c>
      <c r="G15" s="289">
        <f>G17</f>
        <v>768500</v>
      </c>
      <c r="H15" s="289">
        <f>H17</f>
        <v>702825</v>
      </c>
      <c r="I15" s="290">
        <f>I17</f>
        <v>671530</v>
      </c>
    </row>
    <row r="16" spans="1:9" s="226" customFormat="1" ht="22.5" customHeight="1">
      <c r="A16" s="96" t="s">
        <v>61</v>
      </c>
      <c r="B16" s="97">
        <v>126</v>
      </c>
      <c r="C16" s="98">
        <v>1</v>
      </c>
      <c r="D16" s="98">
        <v>2</v>
      </c>
      <c r="E16" s="99">
        <v>5740510010</v>
      </c>
      <c r="F16" s="100">
        <v>0</v>
      </c>
      <c r="G16" s="289">
        <f>G17</f>
        <v>768500</v>
      </c>
      <c r="H16" s="289">
        <f>H17</f>
        <v>702825</v>
      </c>
      <c r="I16" s="290">
        <f>I17</f>
        <v>671530</v>
      </c>
    </row>
    <row r="17" spans="1:9" s="226" customFormat="1" ht="32.25" customHeight="1">
      <c r="A17" s="96" t="s">
        <v>62</v>
      </c>
      <c r="B17" s="97">
        <v>126</v>
      </c>
      <c r="C17" s="98">
        <v>1</v>
      </c>
      <c r="D17" s="98">
        <v>2</v>
      </c>
      <c r="E17" s="99">
        <v>5740510010</v>
      </c>
      <c r="F17" s="100">
        <v>120</v>
      </c>
      <c r="G17" s="289">
        <f>G18+G19</f>
        <v>768500</v>
      </c>
      <c r="H17" s="289">
        <f>H18+H19</f>
        <v>702825</v>
      </c>
      <c r="I17" s="290">
        <f>I18+I19</f>
        <v>671530</v>
      </c>
    </row>
    <row r="18" spans="1:9" s="226" customFormat="1" ht="22.5" customHeight="1">
      <c r="A18" s="96" t="s">
        <v>45</v>
      </c>
      <c r="B18" s="97">
        <v>126</v>
      </c>
      <c r="C18" s="98">
        <v>1</v>
      </c>
      <c r="D18" s="98">
        <v>2</v>
      </c>
      <c r="E18" s="99">
        <v>5740510010</v>
      </c>
      <c r="F18" s="100">
        <v>121</v>
      </c>
      <c r="G18" s="333">
        <v>590000</v>
      </c>
      <c r="H18" s="334">
        <v>545000</v>
      </c>
      <c r="I18" s="334">
        <v>516000</v>
      </c>
    </row>
    <row r="19" spans="1:9" s="226" customFormat="1" ht="46.5" customHeight="1">
      <c r="A19" s="96" t="s">
        <v>46</v>
      </c>
      <c r="B19" s="97">
        <v>126</v>
      </c>
      <c r="C19" s="98">
        <v>1</v>
      </c>
      <c r="D19" s="98">
        <v>2</v>
      </c>
      <c r="E19" s="99">
        <v>5740510010</v>
      </c>
      <c r="F19" s="100">
        <v>129</v>
      </c>
      <c r="G19" s="333">
        <v>178500</v>
      </c>
      <c r="H19" s="334">
        <v>157825</v>
      </c>
      <c r="I19" s="334">
        <v>155530</v>
      </c>
    </row>
    <row r="20" spans="1:9" s="228" customFormat="1" ht="48" customHeight="1">
      <c r="A20" s="227" t="s">
        <v>47</v>
      </c>
      <c r="B20" s="97">
        <v>126</v>
      </c>
      <c r="C20" s="282">
        <v>1</v>
      </c>
      <c r="D20" s="282">
        <v>4</v>
      </c>
      <c r="E20" s="113">
        <v>0</v>
      </c>
      <c r="F20" s="283">
        <v>0</v>
      </c>
      <c r="G20" s="289">
        <f t="shared" ref="G20:I23" si="2">G21</f>
        <v>2016601</v>
      </c>
      <c r="H20" s="289">
        <f t="shared" si="2"/>
        <v>1703668</v>
      </c>
      <c r="I20" s="290">
        <f t="shared" si="2"/>
        <v>1653188</v>
      </c>
    </row>
    <row r="21" spans="1:9" s="228" customFormat="1" ht="47.25" customHeight="1">
      <c r="A21" s="96" t="s">
        <v>379</v>
      </c>
      <c r="B21" s="97">
        <v>126</v>
      </c>
      <c r="C21" s="282">
        <v>1</v>
      </c>
      <c r="D21" s="282">
        <v>4</v>
      </c>
      <c r="E21" s="113">
        <v>5700000000</v>
      </c>
      <c r="F21" s="283">
        <v>0</v>
      </c>
      <c r="G21" s="289">
        <f t="shared" si="2"/>
        <v>2016601</v>
      </c>
      <c r="H21" s="289">
        <f t="shared" si="2"/>
        <v>1703668</v>
      </c>
      <c r="I21" s="290">
        <f t="shared" si="2"/>
        <v>1653188</v>
      </c>
    </row>
    <row r="22" spans="1:9" s="226" customFormat="1" ht="22.5" customHeight="1">
      <c r="A22" s="96" t="s">
        <v>334</v>
      </c>
      <c r="B22" s="97">
        <v>126</v>
      </c>
      <c r="C22" s="98">
        <v>1</v>
      </c>
      <c r="D22" s="98">
        <v>4</v>
      </c>
      <c r="E22" s="99">
        <v>5740000000</v>
      </c>
      <c r="F22" s="100">
        <v>0</v>
      </c>
      <c r="G22" s="289">
        <f t="shared" si="2"/>
        <v>2016601</v>
      </c>
      <c r="H22" s="289">
        <f t="shared" si="2"/>
        <v>1703668</v>
      </c>
      <c r="I22" s="290">
        <f t="shared" si="2"/>
        <v>1653188</v>
      </c>
    </row>
    <row r="23" spans="1:9" s="226" customFormat="1" ht="32.25" customHeight="1">
      <c r="A23" s="96" t="s">
        <v>333</v>
      </c>
      <c r="B23" s="97">
        <v>126</v>
      </c>
      <c r="C23" s="98">
        <v>1</v>
      </c>
      <c r="D23" s="98">
        <v>4</v>
      </c>
      <c r="E23" s="99">
        <v>5740500000</v>
      </c>
      <c r="F23" s="100">
        <v>0</v>
      </c>
      <c r="G23" s="289">
        <f>G24</f>
        <v>2016601</v>
      </c>
      <c r="H23" s="289">
        <f t="shared" si="2"/>
        <v>1703668</v>
      </c>
      <c r="I23" s="289">
        <f t="shared" si="2"/>
        <v>1653188</v>
      </c>
    </row>
    <row r="24" spans="1:9" s="226" customFormat="1" ht="22.5" customHeight="1">
      <c r="A24" s="96" t="s">
        <v>407</v>
      </c>
      <c r="B24" s="97">
        <v>126</v>
      </c>
      <c r="C24" s="98">
        <v>1</v>
      </c>
      <c r="D24" s="98">
        <v>4</v>
      </c>
      <c r="E24" s="99">
        <v>5740510020</v>
      </c>
      <c r="F24" s="100">
        <v>0</v>
      </c>
      <c r="G24" s="289">
        <f>G25+G28+G31+G32+G34+G36+G38+G40</f>
        <v>2016601</v>
      </c>
      <c r="H24" s="289">
        <f t="shared" ref="H24:I24" si="3">H25+H28+H31+H32+H34+H36+H38+H40</f>
        <v>1703668</v>
      </c>
      <c r="I24" s="289">
        <f t="shared" si="3"/>
        <v>1653188</v>
      </c>
    </row>
    <row r="25" spans="1:9" s="226" customFormat="1" ht="32.25" customHeight="1">
      <c r="A25" s="96" t="s">
        <v>62</v>
      </c>
      <c r="B25" s="97">
        <v>126</v>
      </c>
      <c r="C25" s="98">
        <v>1</v>
      </c>
      <c r="D25" s="98">
        <v>4</v>
      </c>
      <c r="E25" s="99">
        <v>5740510020</v>
      </c>
      <c r="F25" s="100" t="s">
        <v>63</v>
      </c>
      <c r="G25" s="289">
        <f>G26+G27</f>
        <v>1550000</v>
      </c>
      <c r="H25" s="289">
        <f t="shared" ref="H25:I25" si="4">H26+H27</f>
        <v>1238848</v>
      </c>
      <c r="I25" s="289">
        <f t="shared" si="4"/>
        <v>1189746</v>
      </c>
    </row>
    <row r="26" spans="1:9" s="226" customFormat="1" ht="23.25" customHeight="1">
      <c r="A26" s="96" t="s">
        <v>45</v>
      </c>
      <c r="B26" s="97">
        <v>126</v>
      </c>
      <c r="C26" s="98">
        <v>1</v>
      </c>
      <c r="D26" s="98">
        <v>4</v>
      </c>
      <c r="E26" s="99">
        <v>5740510020</v>
      </c>
      <c r="F26" s="100">
        <v>121</v>
      </c>
      <c r="G26" s="333">
        <v>1190000</v>
      </c>
      <c r="H26" s="334">
        <v>957000</v>
      </c>
      <c r="I26" s="334">
        <v>915000</v>
      </c>
    </row>
    <row r="27" spans="1:9" s="226" customFormat="1" ht="47.25" customHeight="1">
      <c r="A27" s="96" t="s">
        <v>46</v>
      </c>
      <c r="B27" s="97">
        <v>126</v>
      </c>
      <c r="C27" s="98">
        <v>1</v>
      </c>
      <c r="D27" s="98">
        <v>4</v>
      </c>
      <c r="E27" s="99">
        <v>5740510020</v>
      </c>
      <c r="F27" s="100">
        <v>129</v>
      </c>
      <c r="G27" s="333">
        <v>360000</v>
      </c>
      <c r="H27" s="334">
        <v>281848</v>
      </c>
      <c r="I27" s="334">
        <v>274746</v>
      </c>
    </row>
    <row r="28" spans="1:9" ht="32.25" customHeight="1">
      <c r="A28" s="96" t="s">
        <v>66</v>
      </c>
      <c r="B28" s="97">
        <v>126</v>
      </c>
      <c r="C28" s="98">
        <v>1</v>
      </c>
      <c r="D28" s="98">
        <v>4</v>
      </c>
      <c r="E28" s="99">
        <v>5740510020</v>
      </c>
      <c r="F28" s="100" t="s">
        <v>65</v>
      </c>
      <c r="G28" s="101">
        <f>G29+G30</f>
        <v>173</v>
      </c>
      <c r="H28" s="101">
        <f>H29+H30</f>
        <v>0</v>
      </c>
      <c r="I28" s="102">
        <f>I29+I30</f>
        <v>0</v>
      </c>
    </row>
    <row r="29" spans="1:9" ht="23.25" customHeight="1">
      <c r="A29" s="96" t="s">
        <v>277</v>
      </c>
      <c r="B29" s="97">
        <v>126</v>
      </c>
      <c r="C29" s="98">
        <v>1</v>
      </c>
      <c r="D29" s="98">
        <v>4</v>
      </c>
      <c r="E29" s="99">
        <v>5740510020</v>
      </c>
      <c r="F29" s="100">
        <v>244</v>
      </c>
      <c r="G29" s="74">
        <v>0</v>
      </c>
      <c r="H29" s="74">
        <v>0</v>
      </c>
      <c r="I29" s="74">
        <v>0</v>
      </c>
    </row>
    <row r="30" spans="1:9" ht="23.25" customHeight="1">
      <c r="A30" s="96" t="s">
        <v>267</v>
      </c>
      <c r="B30" s="97">
        <v>126</v>
      </c>
      <c r="C30" s="98">
        <v>1</v>
      </c>
      <c r="D30" s="98">
        <v>4</v>
      </c>
      <c r="E30" s="99">
        <v>5740510020</v>
      </c>
      <c r="F30" s="100">
        <v>247</v>
      </c>
      <c r="G30" s="74">
        <v>173</v>
      </c>
      <c r="H30" s="74">
        <v>0</v>
      </c>
      <c r="I30" s="74">
        <v>0</v>
      </c>
    </row>
    <row r="31" spans="1:9" ht="23.25" hidden="1" customHeight="1">
      <c r="A31" s="96" t="s">
        <v>40</v>
      </c>
      <c r="B31" s="97">
        <v>126</v>
      </c>
      <c r="C31" s="98">
        <v>1</v>
      </c>
      <c r="D31" s="98">
        <v>4</v>
      </c>
      <c r="E31" s="99">
        <v>5740510020</v>
      </c>
      <c r="F31" s="100">
        <v>540</v>
      </c>
      <c r="G31" s="74">
        <v>0</v>
      </c>
      <c r="H31" s="74">
        <v>0</v>
      </c>
      <c r="I31" s="285">
        <v>0</v>
      </c>
    </row>
    <row r="32" spans="1:9" ht="23.25" hidden="1" customHeight="1">
      <c r="A32" s="96" t="s">
        <v>166</v>
      </c>
      <c r="B32" s="97">
        <v>126</v>
      </c>
      <c r="C32" s="98">
        <v>1</v>
      </c>
      <c r="D32" s="98">
        <v>4</v>
      </c>
      <c r="E32" s="99">
        <v>5740510020</v>
      </c>
      <c r="F32" s="100">
        <v>850</v>
      </c>
      <c r="G32" s="101">
        <f t="shared" ref="G32:I32" si="5">G33</f>
        <v>0</v>
      </c>
      <c r="H32" s="101">
        <f t="shared" si="5"/>
        <v>0</v>
      </c>
      <c r="I32" s="102">
        <f t="shared" si="5"/>
        <v>0</v>
      </c>
    </row>
    <row r="33" spans="1:9" ht="23.25" hidden="1" customHeight="1">
      <c r="A33" s="96" t="s">
        <v>168</v>
      </c>
      <c r="B33" s="97">
        <v>126</v>
      </c>
      <c r="C33" s="98">
        <v>1</v>
      </c>
      <c r="D33" s="98">
        <v>4</v>
      </c>
      <c r="E33" s="99">
        <v>5740510020</v>
      </c>
      <c r="F33" s="100">
        <v>853</v>
      </c>
      <c r="G33" s="101">
        <v>0</v>
      </c>
      <c r="H33" s="101">
        <v>0</v>
      </c>
      <c r="I33" s="102">
        <v>0</v>
      </c>
    </row>
    <row r="34" spans="1:9" ht="59.45" customHeight="1">
      <c r="A34" s="96" t="s">
        <v>423</v>
      </c>
      <c r="B34" s="97">
        <v>126</v>
      </c>
      <c r="C34" s="98">
        <v>1</v>
      </c>
      <c r="D34" s="98">
        <v>4</v>
      </c>
      <c r="E34" s="99" t="s">
        <v>419</v>
      </c>
      <c r="F34" s="100">
        <v>0</v>
      </c>
      <c r="G34" s="101">
        <f>G35</f>
        <v>44800</v>
      </c>
      <c r="H34" s="101">
        <f t="shared" ref="H34:I34" si="6">H35</f>
        <v>44800</v>
      </c>
      <c r="I34" s="101">
        <f t="shared" si="6"/>
        <v>44800</v>
      </c>
    </row>
    <row r="35" spans="1:9" ht="23.25" customHeight="1">
      <c r="A35" s="96" t="s">
        <v>40</v>
      </c>
      <c r="B35" s="97">
        <v>126</v>
      </c>
      <c r="C35" s="98">
        <v>1</v>
      </c>
      <c r="D35" s="98">
        <v>4</v>
      </c>
      <c r="E35" s="99" t="s">
        <v>419</v>
      </c>
      <c r="F35" s="100">
        <v>540</v>
      </c>
      <c r="G35" s="335">
        <v>44800</v>
      </c>
      <c r="H35" s="335">
        <v>44800</v>
      </c>
      <c r="I35" s="335">
        <v>44800</v>
      </c>
    </row>
    <row r="36" spans="1:9" ht="58.9" customHeight="1">
      <c r="A36" s="96" t="s">
        <v>424</v>
      </c>
      <c r="B36" s="97">
        <v>126</v>
      </c>
      <c r="C36" s="98">
        <v>1</v>
      </c>
      <c r="D36" s="98">
        <v>4</v>
      </c>
      <c r="E36" s="99" t="s">
        <v>421</v>
      </c>
      <c r="F36" s="100">
        <v>0</v>
      </c>
      <c r="G36" s="74">
        <f>G37</f>
        <v>0</v>
      </c>
      <c r="H36" s="74">
        <f t="shared" ref="H36:I36" si="7">H37</f>
        <v>0</v>
      </c>
      <c r="I36" s="74">
        <f t="shared" si="7"/>
        <v>0</v>
      </c>
    </row>
    <row r="37" spans="1:9" ht="23.25" customHeight="1">
      <c r="A37" s="96" t="s">
        <v>40</v>
      </c>
      <c r="B37" s="97">
        <v>126</v>
      </c>
      <c r="C37" s="98">
        <v>1</v>
      </c>
      <c r="D37" s="98">
        <v>4</v>
      </c>
      <c r="E37" s="99" t="s">
        <v>421</v>
      </c>
      <c r="F37" s="100">
        <v>540</v>
      </c>
      <c r="G37" s="335">
        <v>0</v>
      </c>
      <c r="H37" s="335">
        <v>0</v>
      </c>
      <c r="I37" s="335">
        <v>0</v>
      </c>
    </row>
    <row r="38" spans="1:9" ht="74.45" customHeight="1">
      <c r="A38" s="96" t="s">
        <v>425</v>
      </c>
      <c r="B38" s="97">
        <v>126</v>
      </c>
      <c r="C38" s="98">
        <v>1</v>
      </c>
      <c r="D38" s="98">
        <v>4</v>
      </c>
      <c r="E38" s="99" t="s">
        <v>420</v>
      </c>
      <c r="F38" s="100">
        <v>0</v>
      </c>
      <c r="G38" s="74">
        <f>G39</f>
        <v>34200</v>
      </c>
      <c r="H38" s="74">
        <f t="shared" ref="H38:I38" si="8">H39</f>
        <v>34200</v>
      </c>
      <c r="I38" s="74">
        <f t="shared" si="8"/>
        <v>34200</v>
      </c>
    </row>
    <row r="39" spans="1:9" ht="23.25" customHeight="1">
      <c r="A39" s="96" t="s">
        <v>40</v>
      </c>
      <c r="B39" s="97">
        <v>126</v>
      </c>
      <c r="C39" s="98">
        <v>1</v>
      </c>
      <c r="D39" s="98">
        <v>4</v>
      </c>
      <c r="E39" s="99" t="s">
        <v>420</v>
      </c>
      <c r="F39" s="100">
        <v>540</v>
      </c>
      <c r="G39" s="335">
        <v>34200</v>
      </c>
      <c r="H39" s="335">
        <v>34200</v>
      </c>
      <c r="I39" s="335">
        <v>34200</v>
      </c>
    </row>
    <row r="40" spans="1:9" ht="73.150000000000006" customHeight="1">
      <c r="A40" s="96" t="s">
        <v>426</v>
      </c>
      <c r="B40" s="97">
        <v>126</v>
      </c>
      <c r="C40" s="98">
        <v>1</v>
      </c>
      <c r="D40" s="98">
        <v>4</v>
      </c>
      <c r="E40" s="99" t="s">
        <v>418</v>
      </c>
      <c r="F40" s="100">
        <v>0</v>
      </c>
      <c r="G40" s="101">
        <f>G41</f>
        <v>387428</v>
      </c>
      <c r="H40" s="101">
        <f>H41</f>
        <v>385820</v>
      </c>
      <c r="I40" s="102">
        <f>I41</f>
        <v>384442</v>
      </c>
    </row>
    <row r="41" spans="1:9" ht="22.5" customHeight="1">
      <c r="A41" s="96" t="s">
        <v>40</v>
      </c>
      <c r="B41" s="97">
        <v>126</v>
      </c>
      <c r="C41" s="98">
        <v>1</v>
      </c>
      <c r="D41" s="98">
        <v>4</v>
      </c>
      <c r="E41" s="99" t="s">
        <v>418</v>
      </c>
      <c r="F41" s="100">
        <v>540</v>
      </c>
      <c r="G41" s="335">
        <v>387428</v>
      </c>
      <c r="H41" s="335">
        <v>385820</v>
      </c>
      <c r="I41" s="335">
        <v>384442</v>
      </c>
    </row>
    <row r="42" spans="1:9" s="229" customFormat="1" ht="22.5" hidden="1" customHeight="1">
      <c r="A42" s="96" t="s">
        <v>349</v>
      </c>
      <c r="B42" s="97">
        <v>126</v>
      </c>
      <c r="C42" s="98">
        <v>1</v>
      </c>
      <c r="D42" s="98">
        <v>4</v>
      </c>
      <c r="E42" s="99">
        <v>5740597080</v>
      </c>
      <c r="F42" s="100">
        <v>0</v>
      </c>
      <c r="G42" s="74">
        <f t="shared" ref="G42:I43" si="9">G43</f>
        <v>0</v>
      </c>
      <c r="H42" s="74">
        <f t="shared" si="9"/>
        <v>0</v>
      </c>
      <c r="I42" s="285">
        <f t="shared" si="9"/>
        <v>0</v>
      </c>
    </row>
    <row r="43" spans="1:9" s="229" customFormat="1" ht="32.25" hidden="1" customHeight="1">
      <c r="A43" s="96" t="s">
        <v>350</v>
      </c>
      <c r="B43" s="97">
        <v>126</v>
      </c>
      <c r="C43" s="98">
        <v>1</v>
      </c>
      <c r="D43" s="98">
        <v>4</v>
      </c>
      <c r="E43" s="99">
        <v>5740597080</v>
      </c>
      <c r="F43" s="100">
        <v>100</v>
      </c>
      <c r="G43" s="74">
        <f t="shared" si="9"/>
        <v>0</v>
      </c>
      <c r="H43" s="74">
        <f t="shared" si="9"/>
        <v>0</v>
      </c>
      <c r="I43" s="285">
        <f t="shared" si="9"/>
        <v>0</v>
      </c>
    </row>
    <row r="44" spans="1:9" s="229" customFormat="1" ht="32.25" hidden="1" customHeight="1">
      <c r="A44" s="96" t="s">
        <v>62</v>
      </c>
      <c r="B44" s="97">
        <v>126</v>
      </c>
      <c r="C44" s="98">
        <v>1</v>
      </c>
      <c r="D44" s="98">
        <v>4</v>
      </c>
      <c r="E44" s="99">
        <v>5740597080</v>
      </c>
      <c r="F44" s="100">
        <v>120</v>
      </c>
      <c r="G44" s="74">
        <f>G45+G46</f>
        <v>0</v>
      </c>
      <c r="H44" s="74">
        <f>H45+H46</f>
        <v>0</v>
      </c>
      <c r="I44" s="285">
        <f>I45+I46</f>
        <v>0</v>
      </c>
    </row>
    <row r="45" spans="1:9" s="229" customFormat="1" ht="32.25" hidden="1" customHeight="1">
      <c r="A45" s="96" t="s">
        <v>45</v>
      </c>
      <c r="B45" s="97">
        <v>126</v>
      </c>
      <c r="C45" s="98">
        <v>1</v>
      </c>
      <c r="D45" s="98">
        <v>4</v>
      </c>
      <c r="E45" s="99">
        <v>5740597080</v>
      </c>
      <c r="F45" s="100">
        <v>121</v>
      </c>
      <c r="G45" s="74">
        <v>0</v>
      </c>
      <c r="H45" s="74">
        <v>0</v>
      </c>
      <c r="I45" s="102">
        <v>0</v>
      </c>
    </row>
    <row r="46" spans="1:9" s="229" customFormat="1" ht="32.25" hidden="1" customHeight="1">
      <c r="A46" s="96" t="s">
        <v>46</v>
      </c>
      <c r="B46" s="97">
        <v>126</v>
      </c>
      <c r="C46" s="98">
        <v>1</v>
      </c>
      <c r="D46" s="98">
        <v>4</v>
      </c>
      <c r="E46" s="99">
        <v>5740597080</v>
      </c>
      <c r="F46" s="100">
        <v>129</v>
      </c>
      <c r="G46" s="74">
        <v>0</v>
      </c>
      <c r="H46" s="74">
        <v>0</v>
      </c>
      <c r="I46" s="102">
        <v>0</v>
      </c>
    </row>
    <row r="47" spans="1:9" s="229" customFormat="1" ht="32.25" customHeight="1">
      <c r="A47" s="227" t="s">
        <v>174</v>
      </c>
      <c r="B47" s="97">
        <v>126</v>
      </c>
      <c r="C47" s="282">
        <v>1</v>
      </c>
      <c r="D47" s="282">
        <v>6</v>
      </c>
      <c r="E47" s="113">
        <v>0</v>
      </c>
      <c r="F47" s="283">
        <v>0</v>
      </c>
      <c r="G47" s="101">
        <f t="shared" ref="G47:I50" si="10">G48</f>
        <v>36882</v>
      </c>
      <c r="H47" s="101">
        <f t="shared" si="10"/>
        <v>36882</v>
      </c>
      <c r="I47" s="102">
        <f t="shared" si="10"/>
        <v>36882</v>
      </c>
    </row>
    <row r="48" spans="1:9" ht="48" customHeight="1">
      <c r="A48" s="96" t="s">
        <v>379</v>
      </c>
      <c r="B48" s="97">
        <v>126</v>
      </c>
      <c r="C48" s="98">
        <v>1</v>
      </c>
      <c r="D48" s="98">
        <v>6</v>
      </c>
      <c r="E48" s="99">
        <v>5700000000</v>
      </c>
      <c r="F48" s="100">
        <v>0</v>
      </c>
      <c r="G48" s="101">
        <f t="shared" si="10"/>
        <v>36882</v>
      </c>
      <c r="H48" s="101">
        <f t="shared" si="10"/>
        <v>36882</v>
      </c>
      <c r="I48" s="102">
        <f t="shared" si="10"/>
        <v>36882</v>
      </c>
    </row>
    <row r="49" spans="1:9" ht="24" customHeight="1">
      <c r="A49" s="96" t="s">
        <v>334</v>
      </c>
      <c r="B49" s="97">
        <v>126</v>
      </c>
      <c r="C49" s="98">
        <v>1</v>
      </c>
      <c r="D49" s="98">
        <v>6</v>
      </c>
      <c r="E49" s="99">
        <v>5740000000</v>
      </c>
      <c r="F49" s="100">
        <v>0</v>
      </c>
      <c r="G49" s="101">
        <f t="shared" si="10"/>
        <v>36882</v>
      </c>
      <c r="H49" s="101">
        <f t="shared" si="10"/>
        <v>36882</v>
      </c>
      <c r="I49" s="102">
        <f t="shared" si="10"/>
        <v>36882</v>
      </c>
    </row>
    <row r="50" spans="1:9" ht="32.25" customHeight="1">
      <c r="A50" s="96" t="s">
        <v>333</v>
      </c>
      <c r="B50" s="97">
        <v>126</v>
      </c>
      <c r="C50" s="98">
        <v>1</v>
      </c>
      <c r="D50" s="98">
        <v>6</v>
      </c>
      <c r="E50" s="99">
        <v>5740500000</v>
      </c>
      <c r="F50" s="100">
        <v>0</v>
      </c>
      <c r="G50" s="101">
        <f t="shared" si="10"/>
        <v>36882</v>
      </c>
      <c r="H50" s="101">
        <f t="shared" si="10"/>
        <v>36882</v>
      </c>
      <c r="I50" s="102">
        <f t="shared" si="10"/>
        <v>36882</v>
      </c>
    </row>
    <row r="51" spans="1:9" ht="61.15" customHeight="1">
      <c r="A51" s="96" t="s">
        <v>427</v>
      </c>
      <c r="B51" s="97">
        <v>126</v>
      </c>
      <c r="C51" s="98">
        <v>1</v>
      </c>
      <c r="D51" s="98">
        <v>6</v>
      </c>
      <c r="E51" s="99" t="s">
        <v>417</v>
      </c>
      <c r="F51" s="100">
        <v>0</v>
      </c>
      <c r="G51" s="101">
        <v>36882</v>
      </c>
      <c r="H51" s="101">
        <v>36882</v>
      </c>
      <c r="I51" s="102">
        <v>36882</v>
      </c>
    </row>
    <row r="52" spans="1:9" ht="24" customHeight="1">
      <c r="A52" s="230" t="s">
        <v>40</v>
      </c>
      <c r="B52" s="97">
        <v>126</v>
      </c>
      <c r="C52" s="98">
        <v>1</v>
      </c>
      <c r="D52" s="98">
        <v>6</v>
      </c>
      <c r="E52" s="99" t="s">
        <v>417</v>
      </c>
      <c r="F52" s="100">
        <v>540</v>
      </c>
      <c r="G52" s="335">
        <v>36882</v>
      </c>
      <c r="H52" s="335">
        <v>36882</v>
      </c>
      <c r="I52" s="335">
        <v>36882</v>
      </c>
    </row>
    <row r="53" spans="1:9" ht="24" customHeight="1">
      <c r="A53" s="308" t="s">
        <v>462</v>
      </c>
      <c r="B53" s="97">
        <v>126</v>
      </c>
      <c r="C53" s="98">
        <v>1</v>
      </c>
      <c r="D53" s="98">
        <v>7</v>
      </c>
      <c r="E53" s="99">
        <v>0</v>
      </c>
      <c r="F53" s="100">
        <v>0</v>
      </c>
      <c r="G53" s="74">
        <f>G54</f>
        <v>67200</v>
      </c>
      <c r="H53" s="74">
        <f t="shared" ref="H53:I53" si="11">H54</f>
        <v>0</v>
      </c>
      <c r="I53" s="74">
        <f t="shared" si="11"/>
        <v>0</v>
      </c>
    </row>
    <row r="54" spans="1:9" ht="24" customHeight="1">
      <c r="A54" s="307" t="s">
        <v>458</v>
      </c>
      <c r="B54" s="97">
        <v>126</v>
      </c>
      <c r="C54" s="98">
        <v>1</v>
      </c>
      <c r="D54" s="98">
        <v>7</v>
      </c>
      <c r="E54" s="99">
        <v>7700000000</v>
      </c>
      <c r="F54" s="100">
        <v>0</v>
      </c>
      <c r="G54" s="74">
        <f>G55</f>
        <v>67200</v>
      </c>
      <c r="H54" s="74">
        <f t="shared" ref="H54:I54" si="12">H55</f>
        <v>0</v>
      </c>
      <c r="I54" s="74">
        <f t="shared" si="12"/>
        <v>0</v>
      </c>
    </row>
    <row r="55" spans="1:9" ht="33.75" customHeight="1">
      <c r="A55" s="307" t="s">
        <v>459</v>
      </c>
      <c r="B55" s="97">
        <v>126</v>
      </c>
      <c r="C55" s="98">
        <v>1</v>
      </c>
      <c r="D55" s="98">
        <v>7</v>
      </c>
      <c r="E55" s="99">
        <v>7720010050</v>
      </c>
      <c r="F55" s="100">
        <v>0</v>
      </c>
      <c r="G55" s="74">
        <f>G56+G59</f>
        <v>67200</v>
      </c>
      <c r="H55" s="74">
        <f t="shared" ref="H55:I55" si="13">H56+H59</f>
        <v>0</v>
      </c>
      <c r="I55" s="74">
        <f t="shared" si="13"/>
        <v>0</v>
      </c>
    </row>
    <row r="56" spans="1:9" ht="33.75" customHeight="1">
      <c r="A56" s="307" t="s">
        <v>460</v>
      </c>
      <c r="B56" s="97">
        <v>126</v>
      </c>
      <c r="C56" s="98">
        <v>1</v>
      </c>
      <c r="D56" s="98">
        <v>7</v>
      </c>
      <c r="E56" s="99">
        <v>7720010050</v>
      </c>
      <c r="F56" s="100">
        <v>200</v>
      </c>
      <c r="G56" s="74">
        <f>G57</f>
        <v>2000</v>
      </c>
      <c r="H56" s="74">
        <f t="shared" ref="H56:I56" si="14">H57</f>
        <v>0</v>
      </c>
      <c r="I56" s="74">
        <f t="shared" si="14"/>
        <v>0</v>
      </c>
    </row>
    <row r="57" spans="1:9" ht="30.75" customHeight="1">
      <c r="A57" s="307" t="s">
        <v>66</v>
      </c>
      <c r="B57" s="97">
        <v>126</v>
      </c>
      <c r="C57" s="98">
        <v>1</v>
      </c>
      <c r="D57" s="98">
        <v>7</v>
      </c>
      <c r="E57" s="99">
        <v>7720010050</v>
      </c>
      <c r="F57" s="100">
        <v>240</v>
      </c>
      <c r="G57" s="74">
        <f>G58</f>
        <v>2000</v>
      </c>
      <c r="H57" s="74">
        <f t="shared" ref="H57:I57" si="15">H58</f>
        <v>0</v>
      </c>
      <c r="I57" s="74">
        <f t="shared" si="15"/>
        <v>0</v>
      </c>
    </row>
    <row r="58" spans="1:9" ht="21" customHeight="1">
      <c r="A58" s="307" t="s">
        <v>277</v>
      </c>
      <c r="B58" s="97">
        <v>126</v>
      </c>
      <c r="C58" s="98">
        <v>1</v>
      </c>
      <c r="D58" s="98">
        <v>7</v>
      </c>
      <c r="E58" s="99">
        <v>7720010050</v>
      </c>
      <c r="F58" s="100">
        <v>244</v>
      </c>
      <c r="G58" s="335">
        <v>2000</v>
      </c>
      <c r="H58" s="335">
        <v>0</v>
      </c>
      <c r="I58" s="335">
        <v>0</v>
      </c>
    </row>
    <row r="59" spans="1:9" ht="23.25" customHeight="1">
      <c r="A59" s="307" t="s">
        <v>461</v>
      </c>
      <c r="B59" s="97">
        <v>126</v>
      </c>
      <c r="C59" s="98">
        <v>1</v>
      </c>
      <c r="D59" s="98">
        <v>7</v>
      </c>
      <c r="E59" s="99">
        <v>7720010050</v>
      </c>
      <c r="F59" s="100">
        <v>800</v>
      </c>
      <c r="G59" s="335">
        <f>G60</f>
        <v>65200</v>
      </c>
      <c r="H59" s="335">
        <f t="shared" ref="H59:I59" si="16">H60</f>
        <v>0</v>
      </c>
      <c r="I59" s="335">
        <f t="shared" si="16"/>
        <v>0</v>
      </c>
    </row>
    <row r="60" spans="1:9" ht="17.25" customHeight="1">
      <c r="A60" s="230" t="s">
        <v>457</v>
      </c>
      <c r="B60" s="97">
        <v>126</v>
      </c>
      <c r="C60" s="98">
        <v>1</v>
      </c>
      <c r="D60" s="98">
        <v>7</v>
      </c>
      <c r="E60" s="99">
        <v>7720010050</v>
      </c>
      <c r="F60" s="100">
        <v>880</v>
      </c>
      <c r="G60" s="335">
        <v>65200</v>
      </c>
      <c r="H60" s="335">
        <v>0</v>
      </c>
      <c r="I60" s="335">
        <v>0</v>
      </c>
    </row>
    <row r="61" spans="1:9" ht="24" customHeight="1">
      <c r="A61" s="231" t="s">
        <v>187</v>
      </c>
      <c r="B61" s="97">
        <v>126</v>
      </c>
      <c r="C61" s="282">
        <v>1</v>
      </c>
      <c r="D61" s="282">
        <v>13</v>
      </c>
      <c r="E61" s="113">
        <v>0</v>
      </c>
      <c r="F61" s="283">
        <v>0</v>
      </c>
      <c r="G61" s="335">
        <f>G62</f>
        <v>4390</v>
      </c>
      <c r="H61" s="335">
        <f t="shared" ref="H61:I62" si="17">H62</f>
        <v>0</v>
      </c>
      <c r="I61" s="335">
        <f t="shared" si="17"/>
        <v>0</v>
      </c>
    </row>
    <row r="62" spans="1:9" ht="45.75" customHeight="1">
      <c r="A62" s="96" t="s">
        <v>379</v>
      </c>
      <c r="B62" s="97">
        <v>126</v>
      </c>
      <c r="C62" s="284">
        <v>1</v>
      </c>
      <c r="D62" s="284">
        <v>13</v>
      </c>
      <c r="E62" s="113">
        <v>5700000000</v>
      </c>
      <c r="F62" s="283">
        <v>0</v>
      </c>
      <c r="G62" s="335">
        <f>G63</f>
        <v>4390</v>
      </c>
      <c r="H62" s="335">
        <f t="shared" si="17"/>
        <v>0</v>
      </c>
      <c r="I62" s="335">
        <f t="shared" si="17"/>
        <v>0</v>
      </c>
    </row>
    <row r="63" spans="1:9" ht="27" customHeight="1">
      <c r="A63" s="230" t="s">
        <v>334</v>
      </c>
      <c r="B63" s="97">
        <v>126</v>
      </c>
      <c r="C63" s="98">
        <v>1</v>
      </c>
      <c r="D63" s="98">
        <v>13</v>
      </c>
      <c r="E63" s="99">
        <v>5740000000</v>
      </c>
      <c r="F63" s="100">
        <v>0</v>
      </c>
      <c r="G63" s="335">
        <f>G64</f>
        <v>4390</v>
      </c>
      <c r="H63" s="335">
        <f t="shared" ref="H63:I64" si="18">H64</f>
        <v>0</v>
      </c>
      <c r="I63" s="335">
        <f t="shared" si="18"/>
        <v>0</v>
      </c>
    </row>
    <row r="64" spans="1:9" ht="32.25" customHeight="1">
      <c r="A64" s="96" t="s">
        <v>333</v>
      </c>
      <c r="B64" s="97">
        <v>126</v>
      </c>
      <c r="C64" s="98">
        <v>1</v>
      </c>
      <c r="D64" s="98">
        <v>13</v>
      </c>
      <c r="E64" s="99">
        <v>5740500000</v>
      </c>
      <c r="F64" s="100">
        <v>0</v>
      </c>
      <c r="G64" s="335">
        <f>G65</f>
        <v>4390</v>
      </c>
      <c r="H64" s="335">
        <f t="shared" si="18"/>
        <v>0</v>
      </c>
      <c r="I64" s="335">
        <f t="shared" si="18"/>
        <v>0</v>
      </c>
    </row>
    <row r="65" spans="1:9" ht="24" customHeight="1">
      <c r="A65" s="230" t="s">
        <v>188</v>
      </c>
      <c r="B65" s="97">
        <v>126</v>
      </c>
      <c r="C65" s="98">
        <v>1</v>
      </c>
      <c r="D65" s="98">
        <v>13</v>
      </c>
      <c r="E65" s="99">
        <v>5740595100</v>
      </c>
      <c r="F65" s="100">
        <v>0</v>
      </c>
      <c r="G65" s="335">
        <f>G66</f>
        <v>4390</v>
      </c>
      <c r="H65" s="335">
        <f t="shared" ref="G65:I66" si="19">H66</f>
        <v>0</v>
      </c>
      <c r="I65" s="336">
        <f t="shared" si="19"/>
        <v>0</v>
      </c>
    </row>
    <row r="66" spans="1:9" ht="24" customHeight="1">
      <c r="A66" s="230" t="s">
        <v>166</v>
      </c>
      <c r="B66" s="97">
        <v>126</v>
      </c>
      <c r="C66" s="98">
        <v>1</v>
      </c>
      <c r="D66" s="98">
        <v>13</v>
      </c>
      <c r="E66" s="99">
        <v>5740595100</v>
      </c>
      <c r="F66" s="100">
        <v>850</v>
      </c>
      <c r="G66" s="335">
        <f t="shared" si="19"/>
        <v>4390</v>
      </c>
      <c r="H66" s="335">
        <f t="shared" si="19"/>
        <v>0</v>
      </c>
      <c r="I66" s="336">
        <f t="shared" si="19"/>
        <v>0</v>
      </c>
    </row>
    <row r="67" spans="1:9" ht="24" customHeight="1">
      <c r="A67" s="230" t="s">
        <v>168</v>
      </c>
      <c r="B67" s="97">
        <v>126</v>
      </c>
      <c r="C67" s="98">
        <v>1</v>
      </c>
      <c r="D67" s="98">
        <v>13</v>
      </c>
      <c r="E67" s="99">
        <v>5740595100</v>
      </c>
      <c r="F67" s="100">
        <v>853</v>
      </c>
      <c r="G67" s="335">
        <v>4390</v>
      </c>
      <c r="H67" s="335">
        <v>0</v>
      </c>
      <c r="I67" s="336">
        <v>0</v>
      </c>
    </row>
    <row r="68" spans="1:9" ht="24" customHeight="1">
      <c r="A68" s="167" t="s">
        <v>48</v>
      </c>
      <c r="B68" s="97">
        <v>126</v>
      </c>
      <c r="C68" s="282">
        <v>2</v>
      </c>
      <c r="D68" s="282">
        <v>0</v>
      </c>
      <c r="E68" s="113">
        <v>0</v>
      </c>
      <c r="F68" s="283">
        <v>0</v>
      </c>
      <c r="G68" s="337">
        <f t="shared" ref="G68:I72" si="20">G69</f>
        <v>182841.2</v>
      </c>
      <c r="H68" s="337">
        <f t="shared" si="20"/>
        <v>199990.26</v>
      </c>
      <c r="I68" s="338">
        <f t="shared" si="20"/>
        <v>207171.11</v>
      </c>
    </row>
    <row r="69" spans="1:9" ht="24" customHeight="1">
      <c r="A69" s="231" t="s">
        <v>49</v>
      </c>
      <c r="B69" s="97">
        <v>126</v>
      </c>
      <c r="C69" s="282">
        <v>2</v>
      </c>
      <c r="D69" s="282">
        <v>3</v>
      </c>
      <c r="E69" s="113">
        <v>0</v>
      </c>
      <c r="F69" s="283">
        <v>0</v>
      </c>
      <c r="G69" s="339">
        <f t="shared" si="20"/>
        <v>182841.2</v>
      </c>
      <c r="H69" s="339">
        <f t="shared" si="20"/>
        <v>199990.26</v>
      </c>
      <c r="I69" s="340">
        <f t="shared" si="20"/>
        <v>207171.11</v>
      </c>
    </row>
    <row r="70" spans="1:9" ht="45" customHeight="1">
      <c r="A70" s="230" t="s">
        <v>379</v>
      </c>
      <c r="B70" s="97">
        <v>126</v>
      </c>
      <c r="C70" s="98">
        <v>2</v>
      </c>
      <c r="D70" s="98">
        <v>3</v>
      </c>
      <c r="E70" s="99">
        <v>5700000000</v>
      </c>
      <c r="F70" s="100">
        <v>0</v>
      </c>
      <c r="G70" s="339">
        <f t="shared" si="20"/>
        <v>182841.2</v>
      </c>
      <c r="H70" s="339">
        <f t="shared" si="20"/>
        <v>199990.26</v>
      </c>
      <c r="I70" s="340">
        <f t="shared" si="20"/>
        <v>207171.11</v>
      </c>
    </row>
    <row r="71" spans="1:9" ht="23.25" customHeight="1">
      <c r="A71" s="230" t="s">
        <v>334</v>
      </c>
      <c r="B71" s="97">
        <v>126</v>
      </c>
      <c r="C71" s="98">
        <v>2</v>
      </c>
      <c r="D71" s="98">
        <v>3</v>
      </c>
      <c r="E71" s="99">
        <v>5740000000</v>
      </c>
      <c r="F71" s="100">
        <v>0</v>
      </c>
      <c r="G71" s="339">
        <f t="shared" si="20"/>
        <v>182841.2</v>
      </c>
      <c r="H71" s="339">
        <f t="shared" si="20"/>
        <v>199990.26</v>
      </c>
      <c r="I71" s="340">
        <f t="shared" si="20"/>
        <v>207171.11</v>
      </c>
    </row>
    <row r="72" spans="1:9" ht="32.25" customHeight="1">
      <c r="A72" s="230" t="s">
        <v>333</v>
      </c>
      <c r="B72" s="97">
        <v>126</v>
      </c>
      <c r="C72" s="98">
        <v>2</v>
      </c>
      <c r="D72" s="98">
        <v>3</v>
      </c>
      <c r="E72" s="99">
        <v>5740500000</v>
      </c>
      <c r="F72" s="100">
        <v>0</v>
      </c>
      <c r="G72" s="339">
        <f t="shared" si="20"/>
        <v>182841.2</v>
      </c>
      <c r="H72" s="339">
        <f t="shared" si="20"/>
        <v>199990.26</v>
      </c>
      <c r="I72" s="340">
        <f t="shared" si="20"/>
        <v>207171.11</v>
      </c>
    </row>
    <row r="73" spans="1:9" ht="32.25" customHeight="1">
      <c r="A73" s="96" t="s">
        <v>368</v>
      </c>
      <c r="B73" s="97">
        <v>126</v>
      </c>
      <c r="C73" s="98">
        <v>2</v>
      </c>
      <c r="D73" s="98">
        <v>3</v>
      </c>
      <c r="E73" s="99">
        <v>5740551180</v>
      </c>
      <c r="F73" s="100">
        <v>0</v>
      </c>
      <c r="G73" s="339">
        <f>G74+G77</f>
        <v>182841.2</v>
      </c>
      <c r="H73" s="339">
        <f t="shared" ref="H73:I73" si="21">H74+H77</f>
        <v>199990.26</v>
      </c>
      <c r="I73" s="339">
        <f t="shared" si="21"/>
        <v>207171.11</v>
      </c>
    </row>
    <row r="74" spans="1:9" ht="32.25" customHeight="1">
      <c r="A74" s="96" t="s">
        <v>62</v>
      </c>
      <c r="B74" s="97">
        <v>126</v>
      </c>
      <c r="C74" s="98">
        <v>2</v>
      </c>
      <c r="D74" s="98">
        <v>3</v>
      </c>
      <c r="E74" s="99">
        <v>5740551180</v>
      </c>
      <c r="F74" s="100">
        <v>120</v>
      </c>
      <c r="G74" s="339">
        <f>G75+G76</f>
        <v>182841.2</v>
      </c>
      <c r="H74" s="339">
        <f>H75+H76</f>
        <v>199990.26</v>
      </c>
      <c r="I74" s="340">
        <f>I75+I76</f>
        <v>207171.11</v>
      </c>
    </row>
    <row r="75" spans="1:9" ht="18.75" customHeight="1">
      <c r="A75" s="96" t="s">
        <v>45</v>
      </c>
      <c r="B75" s="97">
        <v>126</v>
      </c>
      <c r="C75" s="98">
        <v>2</v>
      </c>
      <c r="D75" s="98">
        <v>3</v>
      </c>
      <c r="E75" s="99">
        <v>5740551180</v>
      </c>
      <c r="F75" s="100">
        <v>121</v>
      </c>
      <c r="G75" s="335">
        <v>127623.1</v>
      </c>
      <c r="H75" s="335">
        <v>139593.26</v>
      </c>
      <c r="I75" s="340">
        <v>144605.44</v>
      </c>
    </row>
    <row r="76" spans="1:9" ht="46.5" customHeight="1">
      <c r="A76" s="96" t="s">
        <v>46</v>
      </c>
      <c r="B76" s="97">
        <v>126</v>
      </c>
      <c r="C76" s="98">
        <v>2</v>
      </c>
      <c r="D76" s="98">
        <v>3</v>
      </c>
      <c r="E76" s="99">
        <v>5740551180</v>
      </c>
      <c r="F76" s="100">
        <v>129</v>
      </c>
      <c r="G76" s="339">
        <v>55218.1</v>
      </c>
      <c r="H76" s="339">
        <v>60397</v>
      </c>
      <c r="I76" s="340">
        <v>62565.67</v>
      </c>
    </row>
    <row r="77" spans="1:9" ht="32.25" hidden="1" customHeight="1">
      <c r="A77" s="96" t="s">
        <v>66</v>
      </c>
      <c r="B77" s="97">
        <v>126</v>
      </c>
      <c r="C77" s="98">
        <v>2</v>
      </c>
      <c r="D77" s="98">
        <v>3</v>
      </c>
      <c r="E77" s="99">
        <v>5740551180</v>
      </c>
      <c r="F77" s="100">
        <v>240</v>
      </c>
      <c r="G77" s="339">
        <f t="shared" ref="G77:I77" si="22">G78</f>
        <v>0</v>
      </c>
      <c r="H77" s="339">
        <f t="shared" si="22"/>
        <v>0</v>
      </c>
      <c r="I77" s="340">
        <f t="shared" si="22"/>
        <v>0</v>
      </c>
    </row>
    <row r="78" spans="1:9" ht="22.5" hidden="1" customHeight="1">
      <c r="A78" s="96" t="s">
        <v>277</v>
      </c>
      <c r="B78" s="97">
        <v>126</v>
      </c>
      <c r="C78" s="98">
        <v>2</v>
      </c>
      <c r="D78" s="98">
        <v>3</v>
      </c>
      <c r="E78" s="99">
        <v>5740551180</v>
      </c>
      <c r="F78" s="100">
        <v>244</v>
      </c>
      <c r="G78" s="339">
        <v>0</v>
      </c>
      <c r="H78" s="339">
        <v>0</v>
      </c>
      <c r="I78" s="340">
        <v>0</v>
      </c>
    </row>
    <row r="79" spans="1:9" ht="32.25" customHeight="1">
      <c r="A79" s="170" t="s">
        <v>50</v>
      </c>
      <c r="B79" s="97">
        <v>126</v>
      </c>
      <c r="C79" s="282">
        <v>3</v>
      </c>
      <c r="D79" s="282">
        <v>0</v>
      </c>
      <c r="E79" s="113">
        <v>0</v>
      </c>
      <c r="F79" s="283">
        <v>0</v>
      </c>
      <c r="G79" s="337">
        <f>G80</f>
        <v>10000</v>
      </c>
      <c r="H79" s="337">
        <f t="shared" ref="H79:I85" si="23">H80</f>
        <v>0</v>
      </c>
      <c r="I79" s="338">
        <f t="shared" si="23"/>
        <v>0</v>
      </c>
    </row>
    <row r="80" spans="1:9" ht="32.25" customHeight="1">
      <c r="A80" s="227" t="s">
        <v>276</v>
      </c>
      <c r="B80" s="97">
        <v>126</v>
      </c>
      <c r="C80" s="282">
        <v>3</v>
      </c>
      <c r="D80" s="282">
        <v>10</v>
      </c>
      <c r="E80" s="113">
        <v>0</v>
      </c>
      <c r="F80" s="283">
        <v>0</v>
      </c>
      <c r="G80" s="232">
        <f>G81</f>
        <v>10000</v>
      </c>
      <c r="H80" s="232">
        <f t="shared" si="23"/>
        <v>0</v>
      </c>
      <c r="I80" s="233">
        <f t="shared" si="23"/>
        <v>0</v>
      </c>
    </row>
    <row r="81" spans="1:9" ht="46.15" customHeight="1">
      <c r="A81" s="96" t="s">
        <v>379</v>
      </c>
      <c r="B81" s="97">
        <v>126</v>
      </c>
      <c r="C81" s="98">
        <v>3</v>
      </c>
      <c r="D81" s="98">
        <v>10</v>
      </c>
      <c r="E81" s="99">
        <v>5700000000</v>
      </c>
      <c r="F81" s="100">
        <v>0</v>
      </c>
      <c r="G81" s="101">
        <f>G83</f>
        <v>10000</v>
      </c>
      <c r="H81" s="101">
        <f>H83</f>
        <v>0</v>
      </c>
      <c r="I81" s="102">
        <f>I83</f>
        <v>0</v>
      </c>
    </row>
    <row r="82" spans="1:9" ht="24" customHeight="1">
      <c r="A82" s="96" t="s">
        <v>334</v>
      </c>
      <c r="B82" s="97">
        <v>126</v>
      </c>
      <c r="C82" s="98">
        <v>3</v>
      </c>
      <c r="D82" s="98">
        <v>10</v>
      </c>
      <c r="E82" s="99">
        <v>5740000000</v>
      </c>
      <c r="F82" s="100">
        <v>0</v>
      </c>
      <c r="G82" s="101">
        <f>G83</f>
        <v>10000</v>
      </c>
      <c r="H82" s="101">
        <f>H83</f>
        <v>0</v>
      </c>
      <c r="I82" s="102">
        <f>I83</f>
        <v>0</v>
      </c>
    </row>
    <row r="83" spans="1:9" ht="24" customHeight="1">
      <c r="A83" s="96" t="s">
        <v>335</v>
      </c>
      <c r="B83" s="97">
        <v>126</v>
      </c>
      <c r="C83" s="98">
        <v>3</v>
      </c>
      <c r="D83" s="98">
        <v>10</v>
      </c>
      <c r="E83" s="99">
        <v>5740100000</v>
      </c>
      <c r="F83" s="100">
        <v>0</v>
      </c>
      <c r="G83" s="101">
        <f>G84</f>
        <v>10000</v>
      </c>
      <c r="H83" s="101">
        <f t="shared" si="23"/>
        <v>0</v>
      </c>
      <c r="I83" s="102">
        <f t="shared" si="23"/>
        <v>0</v>
      </c>
    </row>
    <row r="84" spans="1:9" ht="32.25" customHeight="1">
      <c r="A84" s="96" t="s">
        <v>336</v>
      </c>
      <c r="B84" s="97">
        <v>126</v>
      </c>
      <c r="C84" s="98">
        <v>3</v>
      </c>
      <c r="D84" s="98">
        <v>10</v>
      </c>
      <c r="E84" s="99">
        <v>5740195020</v>
      </c>
      <c r="F84" s="100">
        <v>0</v>
      </c>
      <c r="G84" s="101">
        <f>G85</f>
        <v>10000</v>
      </c>
      <c r="H84" s="101">
        <f>H85</f>
        <v>0</v>
      </c>
      <c r="I84" s="102">
        <f>I85</f>
        <v>0</v>
      </c>
    </row>
    <row r="85" spans="1:9" ht="32.25" customHeight="1">
      <c r="A85" s="96" t="s">
        <v>66</v>
      </c>
      <c r="B85" s="97">
        <v>126</v>
      </c>
      <c r="C85" s="98">
        <v>3</v>
      </c>
      <c r="D85" s="98">
        <v>10</v>
      </c>
      <c r="E85" s="99">
        <v>5740195020</v>
      </c>
      <c r="F85" s="100">
        <v>240</v>
      </c>
      <c r="G85" s="101">
        <f>G86</f>
        <v>10000</v>
      </c>
      <c r="H85" s="101">
        <f>H86</f>
        <v>0</v>
      </c>
      <c r="I85" s="102">
        <f t="shared" si="23"/>
        <v>0</v>
      </c>
    </row>
    <row r="86" spans="1:9" ht="24.75" customHeight="1">
      <c r="A86" s="96" t="s">
        <v>277</v>
      </c>
      <c r="B86" s="97">
        <v>126</v>
      </c>
      <c r="C86" s="98">
        <v>3</v>
      </c>
      <c r="D86" s="98">
        <v>10</v>
      </c>
      <c r="E86" s="99">
        <v>5740195020</v>
      </c>
      <c r="F86" s="100">
        <v>244</v>
      </c>
      <c r="G86" s="74">
        <v>10000</v>
      </c>
      <c r="H86" s="74">
        <v>0</v>
      </c>
      <c r="I86" s="102">
        <v>0</v>
      </c>
    </row>
    <row r="87" spans="1:9" ht="24.75" customHeight="1">
      <c r="A87" s="170" t="s">
        <v>52</v>
      </c>
      <c r="B87" s="97">
        <v>126</v>
      </c>
      <c r="C87" s="282">
        <v>4</v>
      </c>
      <c r="D87" s="282">
        <v>0</v>
      </c>
      <c r="E87" s="113">
        <v>0</v>
      </c>
      <c r="F87" s="283">
        <v>0</v>
      </c>
      <c r="G87" s="232">
        <f>G88</f>
        <v>948000</v>
      </c>
      <c r="H87" s="232">
        <f t="shared" ref="H87:I87" si="24">H88</f>
        <v>990000</v>
      </c>
      <c r="I87" s="232">
        <f t="shared" si="24"/>
        <v>1314000</v>
      </c>
    </row>
    <row r="88" spans="1:9" ht="24.75" customHeight="1">
      <c r="A88" s="234" t="s">
        <v>53</v>
      </c>
      <c r="B88" s="97">
        <v>126</v>
      </c>
      <c r="C88" s="282">
        <v>4</v>
      </c>
      <c r="D88" s="282">
        <v>9</v>
      </c>
      <c r="E88" s="113">
        <v>0</v>
      </c>
      <c r="F88" s="283">
        <v>0</v>
      </c>
      <c r="G88" s="232">
        <f>G89</f>
        <v>948000</v>
      </c>
      <c r="H88" s="232">
        <f t="shared" ref="H88:I88" si="25">H89</f>
        <v>990000</v>
      </c>
      <c r="I88" s="233">
        <f t="shared" si="25"/>
        <v>1314000</v>
      </c>
    </row>
    <row r="89" spans="1:9" ht="46.5" customHeight="1">
      <c r="A89" s="96" t="s">
        <v>379</v>
      </c>
      <c r="B89" s="97">
        <v>126</v>
      </c>
      <c r="C89" s="282">
        <v>4</v>
      </c>
      <c r="D89" s="282">
        <v>9</v>
      </c>
      <c r="E89" s="113">
        <v>5700000000</v>
      </c>
      <c r="F89" s="283">
        <v>0</v>
      </c>
      <c r="G89" s="101">
        <f>G91</f>
        <v>948000</v>
      </c>
      <c r="H89" s="101">
        <f>H91</f>
        <v>990000</v>
      </c>
      <c r="I89" s="102">
        <f>I91</f>
        <v>1314000</v>
      </c>
    </row>
    <row r="90" spans="1:9" ht="22.5" customHeight="1">
      <c r="A90" s="96" t="s">
        <v>334</v>
      </c>
      <c r="B90" s="97">
        <v>126</v>
      </c>
      <c r="C90" s="282">
        <v>4</v>
      </c>
      <c r="D90" s="282">
        <v>9</v>
      </c>
      <c r="E90" s="113">
        <v>5740000000</v>
      </c>
      <c r="F90" s="283">
        <v>0</v>
      </c>
      <c r="G90" s="101">
        <f t="shared" ref="G90:I92" si="26">G91</f>
        <v>948000</v>
      </c>
      <c r="H90" s="101">
        <f t="shared" si="26"/>
        <v>990000</v>
      </c>
      <c r="I90" s="102">
        <f t="shared" si="26"/>
        <v>1314000</v>
      </c>
    </row>
    <row r="91" spans="1:9" ht="22.5" customHeight="1">
      <c r="A91" s="96" t="s">
        <v>337</v>
      </c>
      <c r="B91" s="97">
        <v>126</v>
      </c>
      <c r="C91" s="98">
        <v>4</v>
      </c>
      <c r="D91" s="98">
        <v>9</v>
      </c>
      <c r="E91" s="99">
        <v>5740200000</v>
      </c>
      <c r="F91" s="100">
        <v>0</v>
      </c>
      <c r="G91" s="101">
        <f t="shared" si="26"/>
        <v>948000</v>
      </c>
      <c r="H91" s="101">
        <f t="shared" si="26"/>
        <v>990000</v>
      </c>
      <c r="I91" s="102">
        <f t="shared" si="26"/>
        <v>1314000</v>
      </c>
    </row>
    <row r="92" spans="1:9" ht="32.25" customHeight="1">
      <c r="A92" s="96" t="s">
        <v>338</v>
      </c>
      <c r="B92" s="97">
        <v>126</v>
      </c>
      <c r="C92" s="98">
        <v>4</v>
      </c>
      <c r="D92" s="98">
        <v>9</v>
      </c>
      <c r="E92" s="99">
        <v>5740295280</v>
      </c>
      <c r="F92" s="100">
        <v>0</v>
      </c>
      <c r="G92" s="101">
        <f t="shared" si="26"/>
        <v>948000</v>
      </c>
      <c r="H92" s="101">
        <f t="shared" si="26"/>
        <v>990000</v>
      </c>
      <c r="I92" s="102">
        <f t="shared" si="26"/>
        <v>1314000</v>
      </c>
    </row>
    <row r="93" spans="1:9" ht="32.25" customHeight="1">
      <c r="A93" s="96" t="s">
        <v>66</v>
      </c>
      <c r="B93" s="97">
        <v>126</v>
      </c>
      <c r="C93" s="98">
        <v>4</v>
      </c>
      <c r="D93" s="98">
        <v>9</v>
      </c>
      <c r="E93" s="99">
        <v>5740295280</v>
      </c>
      <c r="F93" s="100">
        <v>240</v>
      </c>
      <c r="G93" s="101">
        <f>G94+G95</f>
        <v>948000</v>
      </c>
      <c r="H93" s="101">
        <f>H94+H95</f>
        <v>990000</v>
      </c>
      <c r="I93" s="102">
        <f>I94+I95</f>
        <v>1314000</v>
      </c>
    </row>
    <row r="94" spans="1:9" ht="21" customHeight="1">
      <c r="A94" s="96" t="s">
        <v>277</v>
      </c>
      <c r="B94" s="97">
        <v>126</v>
      </c>
      <c r="C94" s="98">
        <v>4</v>
      </c>
      <c r="D94" s="98">
        <v>9</v>
      </c>
      <c r="E94" s="99">
        <v>5740295280</v>
      </c>
      <c r="F94" s="100">
        <v>244</v>
      </c>
      <c r="G94" s="339">
        <v>810000</v>
      </c>
      <c r="H94" s="339">
        <v>848600</v>
      </c>
      <c r="I94" s="340">
        <v>1126500</v>
      </c>
    </row>
    <row r="95" spans="1:9" ht="21" customHeight="1">
      <c r="A95" s="96" t="s">
        <v>267</v>
      </c>
      <c r="B95" s="97">
        <v>126</v>
      </c>
      <c r="C95" s="98">
        <v>4</v>
      </c>
      <c r="D95" s="98">
        <v>9</v>
      </c>
      <c r="E95" s="99">
        <v>5740295280</v>
      </c>
      <c r="F95" s="100">
        <v>247</v>
      </c>
      <c r="G95" s="339">
        <v>138000</v>
      </c>
      <c r="H95" s="339">
        <v>141400</v>
      </c>
      <c r="I95" s="340">
        <v>187500</v>
      </c>
    </row>
    <row r="96" spans="1:9" ht="24.75" hidden="1" customHeight="1">
      <c r="A96" s="170" t="s">
        <v>167</v>
      </c>
      <c r="B96" s="97">
        <v>126</v>
      </c>
      <c r="C96" s="282">
        <v>5</v>
      </c>
      <c r="D96" s="282">
        <v>0</v>
      </c>
      <c r="E96" s="113">
        <v>0</v>
      </c>
      <c r="F96" s="283">
        <v>0</v>
      </c>
      <c r="G96" s="232">
        <f>G97+G107</f>
        <v>0</v>
      </c>
      <c r="H96" s="232">
        <f>H97+H107</f>
        <v>0</v>
      </c>
      <c r="I96" s="232">
        <f>I97+I107</f>
        <v>0</v>
      </c>
    </row>
    <row r="97" spans="1:9" ht="24.75" hidden="1" customHeight="1">
      <c r="A97" s="105" t="s">
        <v>392</v>
      </c>
      <c r="B97" s="97">
        <v>126</v>
      </c>
      <c r="C97" s="282">
        <v>5</v>
      </c>
      <c r="D97" s="282">
        <v>2</v>
      </c>
      <c r="E97" s="113">
        <v>0</v>
      </c>
      <c r="F97" s="283">
        <v>0</v>
      </c>
      <c r="G97" s="232">
        <f t="shared" ref="G97:G105" si="27">G98</f>
        <v>0</v>
      </c>
      <c r="H97" s="232">
        <f t="shared" ref="H97:I105" si="28">H98</f>
        <v>0</v>
      </c>
      <c r="I97" s="232">
        <f t="shared" si="28"/>
        <v>0</v>
      </c>
    </row>
    <row r="98" spans="1:9" ht="30" hidden="1" customHeight="1">
      <c r="A98" s="96" t="s">
        <v>379</v>
      </c>
      <c r="B98" s="97">
        <v>126</v>
      </c>
      <c r="C98" s="98">
        <v>5</v>
      </c>
      <c r="D98" s="98">
        <v>2</v>
      </c>
      <c r="E98" s="99">
        <v>5700000000</v>
      </c>
      <c r="F98" s="100">
        <v>0</v>
      </c>
      <c r="G98" s="101">
        <f t="shared" si="27"/>
        <v>0</v>
      </c>
      <c r="H98" s="101">
        <f t="shared" si="28"/>
        <v>0</v>
      </c>
      <c r="I98" s="101">
        <f t="shared" si="28"/>
        <v>0</v>
      </c>
    </row>
    <row r="99" spans="1:9" ht="30.75" hidden="1" customHeight="1">
      <c r="A99" s="96" t="s">
        <v>334</v>
      </c>
      <c r="B99" s="97">
        <v>126</v>
      </c>
      <c r="C99" s="98">
        <v>5</v>
      </c>
      <c r="D99" s="98">
        <v>2</v>
      </c>
      <c r="E99" s="99">
        <v>5740000000</v>
      </c>
      <c r="F99" s="100">
        <v>0</v>
      </c>
      <c r="G99" s="101">
        <f t="shared" si="27"/>
        <v>0</v>
      </c>
      <c r="H99" s="101">
        <f t="shared" si="28"/>
        <v>0</v>
      </c>
      <c r="I99" s="101">
        <f t="shared" si="28"/>
        <v>0</v>
      </c>
    </row>
    <row r="100" spans="1:9" ht="27.75" hidden="1" customHeight="1">
      <c r="A100" s="96" t="s">
        <v>412</v>
      </c>
      <c r="B100" s="97">
        <v>126</v>
      </c>
      <c r="C100" s="98">
        <v>5</v>
      </c>
      <c r="D100" s="98">
        <v>2</v>
      </c>
      <c r="E100" s="99">
        <v>5740600000</v>
      </c>
      <c r="F100" s="100">
        <v>0</v>
      </c>
      <c r="G100" s="101">
        <f>G101</f>
        <v>0</v>
      </c>
      <c r="H100" s="101">
        <f t="shared" si="28"/>
        <v>0</v>
      </c>
      <c r="I100" s="101">
        <f t="shared" si="28"/>
        <v>0</v>
      </c>
    </row>
    <row r="101" spans="1:9" ht="30.75" hidden="1" customHeight="1">
      <c r="A101" s="96" t="s">
        <v>456</v>
      </c>
      <c r="B101" s="97">
        <v>126</v>
      </c>
      <c r="C101" s="98">
        <v>5</v>
      </c>
      <c r="D101" s="98">
        <v>2</v>
      </c>
      <c r="E101" s="99" t="s">
        <v>455</v>
      </c>
      <c r="F101" s="100">
        <v>0</v>
      </c>
      <c r="G101" s="101">
        <f>G102</f>
        <v>0</v>
      </c>
      <c r="H101" s="101">
        <f t="shared" ref="H101:I101" si="29">H102</f>
        <v>0</v>
      </c>
      <c r="I101" s="101">
        <f t="shared" si="29"/>
        <v>0</v>
      </c>
    </row>
    <row r="102" spans="1:9" ht="30.75" hidden="1" customHeight="1">
      <c r="A102" s="96" t="s">
        <v>66</v>
      </c>
      <c r="B102" s="97">
        <v>126</v>
      </c>
      <c r="C102" s="98">
        <v>5</v>
      </c>
      <c r="D102" s="98">
        <v>2</v>
      </c>
      <c r="E102" s="99" t="s">
        <v>455</v>
      </c>
      <c r="F102" s="100">
        <v>240</v>
      </c>
      <c r="G102" s="101">
        <f>G103</f>
        <v>0</v>
      </c>
      <c r="H102" s="101">
        <f t="shared" ref="H102:I102" si="30">H103</f>
        <v>0</v>
      </c>
      <c r="I102" s="101">
        <f t="shared" si="30"/>
        <v>0</v>
      </c>
    </row>
    <row r="103" spans="1:9" ht="32.25" hidden="1" customHeight="1">
      <c r="A103" s="96" t="s">
        <v>454</v>
      </c>
      <c r="B103" s="97">
        <v>126</v>
      </c>
      <c r="C103" s="98">
        <v>5</v>
      </c>
      <c r="D103" s="98">
        <v>2</v>
      </c>
      <c r="E103" s="99" t="s">
        <v>455</v>
      </c>
      <c r="F103" s="100">
        <v>243</v>
      </c>
      <c r="G103" s="101">
        <v>0</v>
      </c>
      <c r="H103" s="101">
        <v>0</v>
      </c>
      <c r="I103" s="101">
        <v>0</v>
      </c>
    </row>
    <row r="104" spans="1:9" ht="30.75" hidden="1" customHeight="1">
      <c r="A104" s="96" t="s">
        <v>393</v>
      </c>
      <c r="B104" s="97">
        <v>126</v>
      </c>
      <c r="C104" s="98">
        <v>5</v>
      </c>
      <c r="D104" s="98">
        <v>2</v>
      </c>
      <c r="E104" s="99">
        <v>5740695580</v>
      </c>
      <c r="F104" s="100">
        <v>0</v>
      </c>
      <c r="G104" s="101">
        <f>G105</f>
        <v>0</v>
      </c>
      <c r="H104" s="101">
        <f t="shared" si="28"/>
        <v>0</v>
      </c>
      <c r="I104" s="101">
        <f t="shared" si="28"/>
        <v>0</v>
      </c>
    </row>
    <row r="105" spans="1:9" ht="29.25" hidden="1" customHeight="1">
      <c r="A105" s="96" t="s">
        <v>66</v>
      </c>
      <c r="B105" s="97">
        <v>126</v>
      </c>
      <c r="C105" s="98">
        <v>5</v>
      </c>
      <c r="D105" s="98">
        <v>2</v>
      </c>
      <c r="E105" s="99">
        <v>5740695580</v>
      </c>
      <c r="F105" s="100">
        <v>240</v>
      </c>
      <c r="G105" s="101">
        <f t="shared" si="27"/>
        <v>0</v>
      </c>
      <c r="H105" s="101">
        <f t="shared" si="28"/>
        <v>0</v>
      </c>
      <c r="I105" s="101">
        <f t="shared" si="28"/>
        <v>0</v>
      </c>
    </row>
    <row r="106" spans="1:9" ht="27" hidden="1" customHeight="1">
      <c r="A106" s="96" t="s">
        <v>277</v>
      </c>
      <c r="B106" s="97">
        <v>126</v>
      </c>
      <c r="C106" s="98">
        <v>5</v>
      </c>
      <c r="D106" s="98">
        <v>2</v>
      </c>
      <c r="E106" s="99">
        <v>5740695580</v>
      </c>
      <c r="F106" s="100">
        <v>244</v>
      </c>
      <c r="G106" s="101">
        <v>0</v>
      </c>
      <c r="H106" s="101">
        <v>0</v>
      </c>
      <c r="I106" s="101">
        <v>0</v>
      </c>
    </row>
    <row r="107" spans="1:9" ht="25.5" customHeight="1">
      <c r="A107" s="227" t="s">
        <v>165</v>
      </c>
      <c r="B107" s="97">
        <v>126</v>
      </c>
      <c r="C107" s="282">
        <v>5</v>
      </c>
      <c r="D107" s="282">
        <v>3</v>
      </c>
      <c r="E107" s="113">
        <v>0</v>
      </c>
      <c r="F107" s="283">
        <v>0</v>
      </c>
      <c r="G107" s="232">
        <f>G108</f>
        <v>0</v>
      </c>
      <c r="H107" s="232">
        <f t="shared" ref="H107:I107" si="31">H108</f>
        <v>0</v>
      </c>
      <c r="I107" s="232">
        <f t="shared" si="31"/>
        <v>0</v>
      </c>
    </row>
    <row r="108" spans="1:9" ht="46.5" customHeight="1">
      <c r="A108" s="96" t="s">
        <v>379</v>
      </c>
      <c r="B108" s="97">
        <v>126</v>
      </c>
      <c r="C108" s="284">
        <v>5</v>
      </c>
      <c r="D108" s="284">
        <v>3</v>
      </c>
      <c r="E108" s="99">
        <v>5700000000</v>
      </c>
      <c r="F108" s="100">
        <v>0</v>
      </c>
      <c r="G108" s="101">
        <f>G109+G117</f>
        <v>0</v>
      </c>
      <c r="H108" s="101">
        <f>H109+H117</f>
        <v>0</v>
      </c>
      <c r="I108" s="101">
        <f>I109+I117</f>
        <v>0</v>
      </c>
    </row>
    <row r="109" spans="1:9" ht="21.75" customHeight="1">
      <c r="A109" s="96" t="s">
        <v>334</v>
      </c>
      <c r="B109" s="97">
        <v>126</v>
      </c>
      <c r="C109" s="284">
        <v>5</v>
      </c>
      <c r="D109" s="284">
        <v>3</v>
      </c>
      <c r="E109" s="99">
        <v>5740000000</v>
      </c>
      <c r="F109" s="100">
        <v>0</v>
      </c>
      <c r="G109" s="101">
        <f>G110</f>
        <v>0</v>
      </c>
      <c r="H109" s="101">
        <f t="shared" ref="H109:I109" si="32">H110</f>
        <v>0</v>
      </c>
      <c r="I109" s="101">
        <f t="shared" si="32"/>
        <v>0</v>
      </c>
    </row>
    <row r="110" spans="1:9" ht="30.75" customHeight="1">
      <c r="A110" s="96" t="s">
        <v>339</v>
      </c>
      <c r="B110" s="97">
        <v>126</v>
      </c>
      <c r="C110" s="284">
        <v>5</v>
      </c>
      <c r="D110" s="284">
        <v>3</v>
      </c>
      <c r="E110" s="99">
        <v>5740300000</v>
      </c>
      <c r="F110" s="100">
        <v>0</v>
      </c>
      <c r="G110" s="101">
        <f>G111+G114</f>
        <v>0</v>
      </c>
      <c r="H110" s="101">
        <f>H111+H114</f>
        <v>0</v>
      </c>
      <c r="I110" s="101">
        <f>I111+I114</f>
        <v>0</v>
      </c>
    </row>
    <row r="111" spans="1:9" ht="30.75" customHeight="1">
      <c r="A111" s="96" t="s">
        <v>343</v>
      </c>
      <c r="B111" s="97">
        <v>126</v>
      </c>
      <c r="C111" s="98">
        <v>5</v>
      </c>
      <c r="D111" s="98">
        <v>3</v>
      </c>
      <c r="E111" s="99">
        <v>5740395310</v>
      </c>
      <c r="F111" s="100">
        <v>0</v>
      </c>
      <c r="G111" s="101">
        <f>G112</f>
        <v>0</v>
      </c>
      <c r="H111" s="101">
        <f t="shared" ref="H111:I111" si="33">H112</f>
        <v>0</v>
      </c>
      <c r="I111" s="101">
        <f t="shared" si="33"/>
        <v>0</v>
      </c>
    </row>
    <row r="112" spans="1:9" ht="30.75" customHeight="1">
      <c r="A112" s="96" t="s">
        <v>66</v>
      </c>
      <c r="B112" s="97">
        <v>126</v>
      </c>
      <c r="C112" s="98">
        <v>5</v>
      </c>
      <c r="D112" s="98">
        <v>3</v>
      </c>
      <c r="E112" s="99">
        <v>5740395310</v>
      </c>
      <c r="F112" s="100">
        <v>240</v>
      </c>
      <c r="G112" s="101">
        <f>G113</f>
        <v>0</v>
      </c>
      <c r="H112" s="101">
        <f t="shared" ref="H112:I112" si="34">H113</f>
        <v>0</v>
      </c>
      <c r="I112" s="101">
        <f t="shared" si="34"/>
        <v>0</v>
      </c>
    </row>
    <row r="113" spans="1:9" ht="24.75" customHeight="1">
      <c r="A113" s="96" t="s">
        <v>277</v>
      </c>
      <c r="B113" s="97">
        <v>126</v>
      </c>
      <c r="C113" s="98">
        <v>5</v>
      </c>
      <c r="D113" s="98">
        <v>3</v>
      </c>
      <c r="E113" s="99">
        <v>5740395310</v>
      </c>
      <c r="F113" s="100">
        <v>244</v>
      </c>
      <c r="G113" s="101">
        <v>0</v>
      </c>
      <c r="H113" s="101">
        <v>0</v>
      </c>
      <c r="I113" s="102">
        <v>0</v>
      </c>
    </row>
    <row r="114" spans="1:9" ht="25.5" hidden="1" customHeight="1">
      <c r="A114" s="96" t="s">
        <v>344</v>
      </c>
      <c r="B114" s="97">
        <v>126</v>
      </c>
      <c r="C114" s="98">
        <v>5</v>
      </c>
      <c r="D114" s="98">
        <v>3</v>
      </c>
      <c r="E114" s="99" t="s">
        <v>345</v>
      </c>
      <c r="F114" s="100">
        <v>0</v>
      </c>
      <c r="G114" s="101">
        <f>G115</f>
        <v>0</v>
      </c>
      <c r="H114" s="101">
        <f t="shared" ref="H114:I114" si="35">H115</f>
        <v>0</v>
      </c>
      <c r="I114" s="101">
        <f t="shared" si="35"/>
        <v>0</v>
      </c>
    </row>
    <row r="115" spans="1:9" ht="30" hidden="1" customHeight="1">
      <c r="A115" s="96" t="s">
        <v>66</v>
      </c>
      <c r="B115" s="97">
        <v>126</v>
      </c>
      <c r="C115" s="98">
        <v>5</v>
      </c>
      <c r="D115" s="98">
        <v>3</v>
      </c>
      <c r="E115" s="99" t="s">
        <v>345</v>
      </c>
      <c r="F115" s="100">
        <v>240</v>
      </c>
      <c r="G115" s="101">
        <f>G116</f>
        <v>0</v>
      </c>
      <c r="H115" s="101">
        <f t="shared" ref="H115:I115" si="36">H116</f>
        <v>0</v>
      </c>
      <c r="I115" s="101">
        <f t="shared" si="36"/>
        <v>0</v>
      </c>
    </row>
    <row r="116" spans="1:9" ht="30" hidden="1" customHeight="1">
      <c r="A116" s="96" t="s">
        <v>277</v>
      </c>
      <c r="B116" s="97">
        <v>126</v>
      </c>
      <c r="C116" s="98">
        <v>5</v>
      </c>
      <c r="D116" s="98">
        <v>3</v>
      </c>
      <c r="E116" s="99" t="s">
        <v>345</v>
      </c>
      <c r="F116" s="100">
        <v>244</v>
      </c>
      <c r="G116" s="101">
        <v>0</v>
      </c>
      <c r="H116" s="101">
        <v>0</v>
      </c>
      <c r="I116" s="102">
        <v>0</v>
      </c>
    </row>
    <row r="117" spans="1:9" ht="25.5" hidden="1" customHeight="1">
      <c r="A117" s="96" t="s">
        <v>363</v>
      </c>
      <c r="B117" s="97">
        <v>126</v>
      </c>
      <c r="C117" s="98">
        <v>5</v>
      </c>
      <c r="D117" s="98">
        <v>3</v>
      </c>
      <c r="E117" s="99">
        <v>5750000000</v>
      </c>
      <c r="F117" s="100">
        <v>0</v>
      </c>
      <c r="G117" s="101">
        <f>G118</f>
        <v>0</v>
      </c>
      <c r="H117" s="101">
        <f t="shared" ref="H117:I117" si="37">H118</f>
        <v>0</v>
      </c>
      <c r="I117" s="101">
        <f t="shared" si="37"/>
        <v>0</v>
      </c>
    </row>
    <row r="118" spans="1:9" ht="50.25" hidden="1" customHeight="1">
      <c r="A118" s="96" t="s">
        <v>362</v>
      </c>
      <c r="B118" s="97">
        <v>126</v>
      </c>
      <c r="C118" s="98">
        <v>5</v>
      </c>
      <c r="D118" s="98">
        <v>3</v>
      </c>
      <c r="E118" s="99" t="s">
        <v>361</v>
      </c>
      <c r="F118" s="100">
        <v>0</v>
      </c>
      <c r="G118" s="101">
        <f>G131+G134</f>
        <v>0</v>
      </c>
      <c r="H118" s="101">
        <f>H131+H134</f>
        <v>0</v>
      </c>
      <c r="I118" s="101">
        <f>I131+I134</f>
        <v>0</v>
      </c>
    </row>
    <row r="119" spans="1:9" ht="50.25" hidden="1" customHeight="1">
      <c r="A119" s="96"/>
      <c r="B119" s="97">
        <v>126</v>
      </c>
      <c r="C119" s="98">
        <v>5</v>
      </c>
      <c r="D119" s="98">
        <v>3</v>
      </c>
      <c r="E119" s="99"/>
      <c r="F119" s="100">
        <v>0</v>
      </c>
      <c r="G119" s="101"/>
      <c r="H119" s="101"/>
      <c r="I119" s="101"/>
    </row>
    <row r="120" spans="1:9" ht="50.25" hidden="1" customHeight="1">
      <c r="A120" s="96"/>
      <c r="B120" s="97">
        <v>126</v>
      </c>
      <c r="C120" s="98">
        <v>5</v>
      </c>
      <c r="D120" s="98">
        <v>3</v>
      </c>
      <c r="E120" s="99"/>
      <c r="F120" s="100">
        <v>240</v>
      </c>
      <c r="G120" s="101"/>
      <c r="H120" s="101"/>
      <c r="I120" s="101"/>
    </row>
    <row r="121" spans="1:9" ht="50.25" hidden="1" customHeight="1">
      <c r="A121" s="96"/>
      <c r="B121" s="97">
        <v>126</v>
      </c>
      <c r="C121" s="98">
        <v>5</v>
      </c>
      <c r="D121" s="98">
        <v>3</v>
      </c>
      <c r="E121" s="99"/>
      <c r="F121" s="100">
        <v>243</v>
      </c>
      <c r="G121" s="101"/>
      <c r="H121" s="101"/>
      <c r="I121" s="101"/>
    </row>
    <row r="122" spans="1:9" ht="50.25" hidden="1" customHeight="1">
      <c r="A122" s="96"/>
      <c r="B122" s="97">
        <v>126</v>
      </c>
      <c r="C122" s="98">
        <v>5</v>
      </c>
      <c r="D122" s="98">
        <v>3</v>
      </c>
      <c r="E122" s="99"/>
      <c r="F122" s="100">
        <v>0</v>
      </c>
      <c r="G122" s="101"/>
      <c r="H122" s="101"/>
      <c r="I122" s="101"/>
    </row>
    <row r="123" spans="1:9" ht="50.25" hidden="1" customHeight="1">
      <c r="A123" s="96"/>
      <c r="B123" s="97">
        <v>126</v>
      </c>
      <c r="C123" s="98">
        <v>5</v>
      </c>
      <c r="D123" s="98">
        <v>3</v>
      </c>
      <c r="E123" s="99"/>
      <c r="F123" s="100">
        <v>240</v>
      </c>
      <c r="G123" s="101"/>
      <c r="H123" s="101"/>
      <c r="I123" s="101"/>
    </row>
    <row r="124" spans="1:9" ht="50.25" hidden="1" customHeight="1">
      <c r="A124" s="96"/>
      <c r="B124" s="97">
        <v>126</v>
      </c>
      <c r="C124" s="98">
        <v>5</v>
      </c>
      <c r="D124" s="98">
        <v>3</v>
      </c>
      <c r="E124" s="99"/>
      <c r="F124" s="100">
        <v>243</v>
      </c>
      <c r="G124" s="101"/>
      <c r="H124" s="101"/>
      <c r="I124" s="101"/>
    </row>
    <row r="125" spans="1:9" ht="50.25" hidden="1" customHeight="1">
      <c r="A125" s="96"/>
      <c r="B125" s="97">
        <v>126</v>
      </c>
      <c r="C125" s="98">
        <v>5</v>
      </c>
      <c r="D125" s="98">
        <v>3</v>
      </c>
      <c r="E125" s="99"/>
      <c r="F125" s="100">
        <v>0</v>
      </c>
      <c r="G125" s="101"/>
      <c r="H125" s="101"/>
      <c r="I125" s="101"/>
    </row>
    <row r="126" spans="1:9" ht="50.25" hidden="1" customHeight="1">
      <c r="A126" s="96"/>
      <c r="B126" s="97">
        <v>126</v>
      </c>
      <c r="C126" s="98">
        <v>5</v>
      </c>
      <c r="D126" s="98">
        <v>3</v>
      </c>
      <c r="E126" s="99"/>
      <c r="F126" s="100">
        <v>240</v>
      </c>
      <c r="G126" s="101"/>
      <c r="H126" s="101"/>
      <c r="I126" s="101"/>
    </row>
    <row r="127" spans="1:9" ht="50.25" hidden="1" customHeight="1">
      <c r="A127" s="96"/>
      <c r="B127" s="97">
        <v>126</v>
      </c>
      <c r="C127" s="98">
        <v>5</v>
      </c>
      <c r="D127" s="98">
        <v>3</v>
      </c>
      <c r="E127" s="99"/>
      <c r="F127" s="100">
        <v>243</v>
      </c>
      <c r="G127" s="101"/>
      <c r="H127" s="101"/>
      <c r="I127" s="101"/>
    </row>
    <row r="128" spans="1:9" ht="50.25" hidden="1" customHeight="1">
      <c r="A128" s="96"/>
      <c r="B128" s="97">
        <v>126</v>
      </c>
      <c r="C128" s="98">
        <v>5</v>
      </c>
      <c r="D128" s="98">
        <v>3</v>
      </c>
      <c r="E128" s="99"/>
      <c r="F128" s="100">
        <v>0</v>
      </c>
      <c r="G128" s="101"/>
      <c r="H128" s="101"/>
      <c r="I128" s="101"/>
    </row>
    <row r="129" spans="1:9" ht="50.25" hidden="1" customHeight="1">
      <c r="A129" s="96"/>
      <c r="B129" s="97">
        <v>126</v>
      </c>
      <c r="C129" s="98">
        <v>5</v>
      </c>
      <c r="D129" s="98">
        <v>3</v>
      </c>
      <c r="E129" s="99"/>
      <c r="F129" s="100">
        <v>240</v>
      </c>
      <c r="G129" s="101"/>
      <c r="H129" s="101"/>
      <c r="I129" s="101"/>
    </row>
    <row r="130" spans="1:9" ht="50.25" hidden="1" customHeight="1">
      <c r="A130" s="96"/>
      <c r="B130" s="97">
        <v>126</v>
      </c>
      <c r="C130" s="98">
        <v>5</v>
      </c>
      <c r="D130" s="98">
        <v>3</v>
      </c>
      <c r="E130" s="99"/>
      <c r="F130" s="100">
        <v>243</v>
      </c>
      <c r="G130" s="101"/>
      <c r="H130" s="101"/>
      <c r="I130" s="101"/>
    </row>
    <row r="131" spans="1:9" ht="33" hidden="1" customHeight="1">
      <c r="A131" s="96" t="s">
        <v>365</v>
      </c>
      <c r="B131" s="97">
        <v>126</v>
      </c>
      <c r="C131" s="98">
        <v>5</v>
      </c>
      <c r="D131" s="98">
        <v>3</v>
      </c>
      <c r="E131" s="99" t="s">
        <v>364</v>
      </c>
      <c r="F131" s="100">
        <v>0</v>
      </c>
      <c r="G131" s="101">
        <f>G132</f>
        <v>0</v>
      </c>
      <c r="H131" s="101">
        <f t="shared" ref="H131:I131" si="38">H132</f>
        <v>0</v>
      </c>
      <c r="I131" s="101">
        <f t="shared" si="38"/>
        <v>0</v>
      </c>
    </row>
    <row r="132" spans="1:9" ht="37.5" hidden="1" customHeight="1">
      <c r="A132" s="96" t="s">
        <v>380</v>
      </c>
      <c r="B132" s="97">
        <v>126</v>
      </c>
      <c r="C132" s="98">
        <v>5</v>
      </c>
      <c r="D132" s="98">
        <v>3</v>
      </c>
      <c r="E132" s="99" t="s">
        <v>364</v>
      </c>
      <c r="F132" s="100">
        <v>240</v>
      </c>
      <c r="G132" s="101">
        <f t="shared" ref="G132:I132" si="39">G133</f>
        <v>0</v>
      </c>
      <c r="H132" s="101">
        <f t="shared" si="39"/>
        <v>0</v>
      </c>
      <c r="I132" s="102">
        <f t="shared" si="39"/>
        <v>0</v>
      </c>
    </row>
    <row r="133" spans="1:9" ht="27" hidden="1" customHeight="1">
      <c r="A133" s="96" t="s">
        <v>277</v>
      </c>
      <c r="B133" s="97">
        <v>126</v>
      </c>
      <c r="C133" s="98">
        <v>5</v>
      </c>
      <c r="D133" s="98">
        <v>3</v>
      </c>
      <c r="E133" s="99" t="s">
        <v>364</v>
      </c>
      <c r="F133" s="100">
        <v>244</v>
      </c>
      <c r="G133" s="101">
        <v>0</v>
      </c>
      <c r="H133" s="74">
        <v>0</v>
      </c>
      <c r="I133" s="102">
        <v>0</v>
      </c>
    </row>
    <row r="134" spans="1:9" ht="25.5" hidden="1" customHeight="1">
      <c r="A134" s="96" t="s">
        <v>367</v>
      </c>
      <c r="B134" s="97">
        <v>126</v>
      </c>
      <c r="C134" s="98">
        <v>5</v>
      </c>
      <c r="D134" s="98">
        <v>3</v>
      </c>
      <c r="E134" s="99" t="s">
        <v>366</v>
      </c>
      <c r="F134" s="100">
        <v>0</v>
      </c>
      <c r="G134" s="101">
        <f>G135</f>
        <v>0</v>
      </c>
      <c r="H134" s="101">
        <f t="shared" ref="H134:I134" si="40">H135</f>
        <v>0</v>
      </c>
      <c r="I134" s="101">
        <f t="shared" si="40"/>
        <v>0</v>
      </c>
    </row>
    <row r="135" spans="1:9" ht="29.25" hidden="1" customHeight="1">
      <c r="A135" s="96" t="s">
        <v>66</v>
      </c>
      <c r="B135" s="97">
        <v>126</v>
      </c>
      <c r="C135" s="98">
        <v>5</v>
      </c>
      <c r="D135" s="98">
        <v>3</v>
      </c>
      <c r="E135" s="99" t="s">
        <v>366</v>
      </c>
      <c r="F135" s="100">
        <v>240</v>
      </c>
      <c r="G135" s="101">
        <f t="shared" ref="G135:I135" si="41">G136</f>
        <v>0</v>
      </c>
      <c r="H135" s="101">
        <f t="shared" si="41"/>
        <v>0</v>
      </c>
      <c r="I135" s="102">
        <f t="shared" si="41"/>
        <v>0</v>
      </c>
    </row>
    <row r="136" spans="1:9" ht="27" hidden="1" customHeight="1">
      <c r="A136" s="96" t="s">
        <v>277</v>
      </c>
      <c r="B136" s="97">
        <v>126</v>
      </c>
      <c r="C136" s="98">
        <v>5</v>
      </c>
      <c r="D136" s="98">
        <v>3</v>
      </c>
      <c r="E136" s="99" t="s">
        <v>366</v>
      </c>
      <c r="F136" s="100">
        <v>244</v>
      </c>
      <c r="G136" s="101">
        <v>0</v>
      </c>
      <c r="H136" s="74">
        <v>0</v>
      </c>
      <c r="I136" s="102">
        <v>0</v>
      </c>
    </row>
    <row r="137" spans="1:9" ht="24" customHeight="1">
      <c r="A137" s="170" t="s">
        <v>54</v>
      </c>
      <c r="B137" s="97">
        <v>126</v>
      </c>
      <c r="C137" s="282">
        <v>8</v>
      </c>
      <c r="D137" s="282">
        <v>0</v>
      </c>
      <c r="E137" s="113">
        <v>0</v>
      </c>
      <c r="F137" s="283">
        <v>0</v>
      </c>
      <c r="G137" s="232">
        <f>G138</f>
        <v>2923127</v>
      </c>
      <c r="H137" s="232">
        <f t="shared" ref="H137:I137" si="42">H138</f>
        <v>2792000</v>
      </c>
      <c r="I137" s="232">
        <f t="shared" si="42"/>
        <v>2792000</v>
      </c>
    </row>
    <row r="138" spans="1:9" ht="24" customHeight="1">
      <c r="A138" s="227" t="s">
        <v>55</v>
      </c>
      <c r="B138" s="97">
        <v>126</v>
      </c>
      <c r="C138" s="282">
        <v>8</v>
      </c>
      <c r="D138" s="282">
        <v>1</v>
      </c>
      <c r="E138" s="113">
        <v>0</v>
      </c>
      <c r="F138" s="283">
        <v>0</v>
      </c>
      <c r="G138" s="232">
        <f>G139</f>
        <v>2923127</v>
      </c>
      <c r="H138" s="232">
        <f t="shared" ref="H138:I138" si="43">H139</f>
        <v>2792000</v>
      </c>
      <c r="I138" s="232">
        <f t="shared" si="43"/>
        <v>2792000</v>
      </c>
    </row>
    <row r="139" spans="1:9" ht="48.75" customHeight="1">
      <c r="A139" s="96" t="s">
        <v>379</v>
      </c>
      <c r="B139" s="97">
        <v>126</v>
      </c>
      <c r="C139" s="98">
        <v>8</v>
      </c>
      <c r="D139" s="98">
        <v>1</v>
      </c>
      <c r="E139" s="99">
        <v>5700000000</v>
      </c>
      <c r="F139" s="100">
        <v>0</v>
      </c>
      <c r="G139" s="101">
        <f>G141</f>
        <v>2923127</v>
      </c>
      <c r="H139" s="101">
        <f t="shared" ref="H139:I139" si="44">H141</f>
        <v>2792000</v>
      </c>
      <c r="I139" s="101">
        <f t="shared" si="44"/>
        <v>2792000</v>
      </c>
    </row>
    <row r="140" spans="1:9" ht="24" customHeight="1">
      <c r="A140" s="96" t="s">
        <v>334</v>
      </c>
      <c r="B140" s="97">
        <v>126</v>
      </c>
      <c r="C140" s="98">
        <v>8</v>
      </c>
      <c r="D140" s="98">
        <v>1</v>
      </c>
      <c r="E140" s="99">
        <v>5740000000</v>
      </c>
      <c r="F140" s="100">
        <v>0</v>
      </c>
      <c r="G140" s="101">
        <f>G141</f>
        <v>2923127</v>
      </c>
      <c r="H140" s="101">
        <f t="shared" ref="H140:I140" si="45">H141</f>
        <v>2792000</v>
      </c>
      <c r="I140" s="101">
        <f t="shared" si="45"/>
        <v>2792000</v>
      </c>
    </row>
    <row r="141" spans="1:9" ht="24" customHeight="1">
      <c r="A141" s="96" t="s">
        <v>346</v>
      </c>
      <c r="B141" s="97">
        <v>126</v>
      </c>
      <c r="C141" s="98">
        <v>8</v>
      </c>
      <c r="D141" s="98">
        <v>1</v>
      </c>
      <c r="E141" s="99">
        <v>5740400000</v>
      </c>
      <c r="F141" s="100">
        <v>0</v>
      </c>
      <c r="G141" s="101">
        <f>G142+G145+G149+G151</f>
        <v>2923127</v>
      </c>
      <c r="H141" s="101">
        <f t="shared" ref="H141:I141" si="46">H142+H145+H149+H151</f>
        <v>2792000</v>
      </c>
      <c r="I141" s="101">
        <f t="shared" si="46"/>
        <v>2792000</v>
      </c>
    </row>
    <row r="142" spans="1:9" ht="21.75" hidden="1" customHeight="1">
      <c r="A142" s="291" t="s">
        <v>347</v>
      </c>
      <c r="B142" s="97">
        <v>126</v>
      </c>
      <c r="C142" s="98">
        <v>8</v>
      </c>
      <c r="D142" s="98">
        <v>1</v>
      </c>
      <c r="E142" s="99">
        <v>5740495110</v>
      </c>
      <c r="F142" s="100">
        <v>0</v>
      </c>
      <c r="G142" s="101">
        <f>G143</f>
        <v>0</v>
      </c>
      <c r="H142" s="101">
        <f>H143</f>
        <v>0</v>
      </c>
      <c r="I142" s="102">
        <f>I143</f>
        <v>0</v>
      </c>
    </row>
    <row r="143" spans="1:9" ht="31.5" hidden="1" customHeight="1">
      <c r="A143" s="96" t="s">
        <v>66</v>
      </c>
      <c r="B143" s="97">
        <v>126</v>
      </c>
      <c r="C143" s="98">
        <v>8</v>
      </c>
      <c r="D143" s="98">
        <v>1</v>
      </c>
      <c r="E143" s="99">
        <v>5740495110</v>
      </c>
      <c r="F143" s="100">
        <v>240</v>
      </c>
      <c r="G143" s="101">
        <f>G144</f>
        <v>0</v>
      </c>
      <c r="H143" s="101">
        <f t="shared" ref="H143:I143" si="47">H144</f>
        <v>0</v>
      </c>
      <c r="I143" s="101">
        <f t="shared" si="47"/>
        <v>0</v>
      </c>
    </row>
    <row r="144" spans="1:9" ht="31.5" hidden="1" customHeight="1">
      <c r="A144" s="96" t="s">
        <v>376</v>
      </c>
      <c r="B144" s="97">
        <v>126</v>
      </c>
      <c r="C144" s="98">
        <v>8</v>
      </c>
      <c r="D144" s="98">
        <v>1</v>
      </c>
      <c r="E144" s="99">
        <v>5740495110</v>
      </c>
      <c r="F144" s="100">
        <v>243</v>
      </c>
      <c r="G144" s="101">
        <v>0</v>
      </c>
      <c r="H144" s="101">
        <v>0</v>
      </c>
      <c r="I144" s="102">
        <v>0</v>
      </c>
    </row>
    <row r="145" spans="1:9" ht="31.5" customHeight="1">
      <c r="A145" s="96" t="s">
        <v>348</v>
      </c>
      <c r="B145" s="97">
        <v>126</v>
      </c>
      <c r="C145" s="98">
        <v>8</v>
      </c>
      <c r="D145" s="98">
        <v>1</v>
      </c>
      <c r="E145" s="99">
        <v>5740495220</v>
      </c>
      <c r="F145" s="100">
        <v>0</v>
      </c>
      <c r="G145" s="101">
        <f>G146</f>
        <v>131127</v>
      </c>
      <c r="H145" s="101">
        <f>H146</f>
        <v>0</v>
      </c>
      <c r="I145" s="102">
        <f>I146</f>
        <v>0</v>
      </c>
    </row>
    <row r="146" spans="1:9" ht="31.5" customHeight="1">
      <c r="A146" s="96" t="s">
        <v>66</v>
      </c>
      <c r="B146" s="97">
        <v>126</v>
      </c>
      <c r="C146" s="98">
        <v>8</v>
      </c>
      <c r="D146" s="98">
        <v>1</v>
      </c>
      <c r="E146" s="99">
        <v>5740495220</v>
      </c>
      <c r="F146" s="100">
        <v>240</v>
      </c>
      <c r="G146" s="101">
        <f>G148+G147</f>
        <v>131127</v>
      </c>
      <c r="H146" s="101">
        <f>H148+H147</f>
        <v>0</v>
      </c>
      <c r="I146" s="102">
        <f>I148+I147</f>
        <v>0</v>
      </c>
    </row>
    <row r="147" spans="1:9" ht="23.25" customHeight="1">
      <c r="A147" s="96" t="s">
        <v>277</v>
      </c>
      <c r="B147" s="97">
        <v>126</v>
      </c>
      <c r="C147" s="98">
        <v>8</v>
      </c>
      <c r="D147" s="98">
        <v>1</v>
      </c>
      <c r="E147" s="99">
        <v>5740495220</v>
      </c>
      <c r="F147" s="100">
        <v>244</v>
      </c>
      <c r="G147" s="101">
        <v>0</v>
      </c>
      <c r="H147" s="101">
        <v>0</v>
      </c>
      <c r="I147" s="101">
        <v>0</v>
      </c>
    </row>
    <row r="148" spans="1:9" ht="23.25" customHeight="1">
      <c r="A148" s="96" t="s">
        <v>267</v>
      </c>
      <c r="B148" s="97">
        <v>126</v>
      </c>
      <c r="C148" s="98">
        <v>8</v>
      </c>
      <c r="D148" s="98">
        <v>1</v>
      </c>
      <c r="E148" s="99">
        <v>5740495220</v>
      </c>
      <c r="F148" s="100">
        <v>247</v>
      </c>
      <c r="G148" s="101">
        <v>131127</v>
      </c>
      <c r="H148" s="101">
        <v>0</v>
      </c>
      <c r="I148" s="101">
        <v>0</v>
      </c>
    </row>
    <row r="149" spans="1:9" ht="58.9" customHeight="1">
      <c r="A149" s="96" t="s">
        <v>428</v>
      </c>
      <c r="B149" s="97">
        <v>126</v>
      </c>
      <c r="C149" s="98">
        <v>8</v>
      </c>
      <c r="D149" s="98">
        <v>1</v>
      </c>
      <c r="E149" s="99" t="s">
        <v>415</v>
      </c>
      <c r="F149" s="100">
        <v>0</v>
      </c>
      <c r="G149" s="101">
        <f>G150</f>
        <v>2262300</v>
      </c>
      <c r="H149" s="101">
        <f t="shared" ref="H149:I149" si="48">H150</f>
        <v>2792000</v>
      </c>
      <c r="I149" s="101">
        <f t="shared" si="48"/>
        <v>2792000</v>
      </c>
    </row>
    <row r="150" spans="1:9" ht="23.25" customHeight="1">
      <c r="A150" s="96" t="s">
        <v>40</v>
      </c>
      <c r="B150" s="97">
        <v>126</v>
      </c>
      <c r="C150" s="98">
        <v>8</v>
      </c>
      <c r="D150" s="98">
        <v>1</v>
      </c>
      <c r="E150" s="99" t="s">
        <v>415</v>
      </c>
      <c r="F150" s="100" t="s">
        <v>68</v>
      </c>
      <c r="G150" s="339">
        <v>2262300</v>
      </c>
      <c r="H150" s="339">
        <v>2792000</v>
      </c>
      <c r="I150" s="339">
        <v>2792000</v>
      </c>
    </row>
    <row r="151" spans="1:9" ht="43.9" customHeight="1">
      <c r="A151" s="96" t="s">
        <v>429</v>
      </c>
      <c r="B151" s="97">
        <v>126</v>
      </c>
      <c r="C151" s="98">
        <v>8</v>
      </c>
      <c r="D151" s="98">
        <v>1</v>
      </c>
      <c r="E151" s="99" t="s">
        <v>416</v>
      </c>
      <c r="F151" s="100">
        <v>0</v>
      </c>
      <c r="G151" s="101">
        <f>G152</f>
        <v>529700</v>
      </c>
      <c r="H151" s="101">
        <f>H152</f>
        <v>0</v>
      </c>
      <c r="I151" s="102">
        <f>I152</f>
        <v>0</v>
      </c>
    </row>
    <row r="152" spans="1:9" ht="24" customHeight="1">
      <c r="A152" s="96" t="s">
        <v>40</v>
      </c>
      <c r="B152" s="97">
        <v>126</v>
      </c>
      <c r="C152" s="98">
        <v>8</v>
      </c>
      <c r="D152" s="98">
        <v>1</v>
      </c>
      <c r="E152" s="99" t="s">
        <v>416</v>
      </c>
      <c r="F152" s="100" t="s">
        <v>68</v>
      </c>
      <c r="G152" s="339">
        <v>529700</v>
      </c>
      <c r="H152" s="339">
        <v>0</v>
      </c>
      <c r="I152" s="339">
        <v>0</v>
      </c>
    </row>
    <row r="153" spans="1:9" ht="25.5" customHeight="1" thickBot="1">
      <c r="A153" s="103" t="s">
        <v>391</v>
      </c>
      <c r="B153" s="292">
        <v>126</v>
      </c>
      <c r="C153" s="293" t="s">
        <v>216</v>
      </c>
      <c r="D153" s="293" t="s">
        <v>216</v>
      </c>
      <c r="E153" s="292" t="s">
        <v>216</v>
      </c>
      <c r="F153" s="292" t="s">
        <v>216</v>
      </c>
      <c r="G153" s="294">
        <f>G9+G10</f>
        <v>6957541.2000000002</v>
      </c>
      <c r="H153" s="294">
        <f t="shared" ref="H153:I153" si="49">H9+H10</f>
        <v>6584990.2599999998</v>
      </c>
      <c r="I153" s="294">
        <f t="shared" si="49"/>
        <v>7015171.1099999994</v>
      </c>
    </row>
    <row r="154" spans="1:9" ht="33.75" customHeight="1">
      <c r="A154" s="235"/>
      <c r="B154" s="236"/>
      <c r="C154" s="236"/>
      <c r="D154" s="236"/>
      <c r="E154" s="237"/>
      <c r="F154" s="237"/>
      <c r="G154" s="301"/>
      <c r="H154" s="301"/>
      <c r="I154" s="301"/>
    </row>
    <row r="155" spans="1:9" ht="36.75" customHeight="1">
      <c r="A155" s="235"/>
      <c r="B155" s="236"/>
      <c r="C155" s="236"/>
      <c r="D155" s="236"/>
      <c r="E155" s="237"/>
      <c r="F155" s="237"/>
    </row>
    <row r="156" spans="1:9" ht="32.25" customHeight="1">
      <c r="A156" s="235"/>
      <c r="B156" s="236"/>
      <c r="C156" s="236"/>
      <c r="D156" s="236"/>
      <c r="E156" s="237"/>
      <c r="F156" s="237"/>
    </row>
    <row r="157" spans="1:9" ht="32.25" customHeight="1">
      <c r="A157" s="235"/>
      <c r="B157" s="236"/>
      <c r="C157" s="236"/>
      <c r="D157" s="236"/>
      <c r="E157" s="237"/>
      <c r="F157" s="237"/>
    </row>
    <row r="158" spans="1:9" ht="32.25" customHeight="1"/>
    <row r="159" spans="1:9" ht="32.25" customHeight="1"/>
    <row r="160" spans="1:9" ht="32.25" customHeight="1"/>
    <row r="161" ht="32.25" customHeight="1"/>
    <row r="162" ht="32.25" customHeight="1"/>
    <row r="163" ht="32.25" customHeight="1"/>
    <row r="164" ht="32.25" customHeight="1"/>
    <row r="165" ht="32.25" customHeight="1"/>
    <row r="166" ht="32.25" customHeight="1"/>
    <row r="167" ht="32.25" customHeight="1"/>
    <row r="168" ht="32.25" customHeight="1"/>
    <row r="169" ht="32.25" customHeight="1"/>
    <row r="170" ht="32.25" customHeight="1"/>
    <row r="171" ht="32.25" customHeight="1"/>
    <row r="172" ht="32.25" customHeight="1"/>
    <row r="173" ht="32.25" customHeight="1"/>
    <row r="174" ht="25.5" customHeight="1"/>
  </sheetData>
  <mergeCells count="1">
    <mergeCell ref="A5:I5"/>
  </mergeCells>
  <pageMargins left="0.23622047244094491" right="0.23622047244094491" top="0.74803149606299213" bottom="0.74803149606299213" header="0.31496062992125984" footer="0.31496062992125984"/>
  <pageSetup paperSize="9" scale="65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H115"/>
  <sheetViews>
    <sheetView topLeftCell="A95" zoomScale="85" zoomScaleNormal="85" workbookViewId="0">
      <selection activeCell="F12" sqref="F12"/>
    </sheetView>
  </sheetViews>
  <sheetFormatPr defaultColWidth="9.140625" defaultRowHeight="12.75"/>
  <cols>
    <col min="1" max="1" width="67" style="125" customWidth="1"/>
    <col min="2" max="2" width="14.28515625" style="242" customWidth="1"/>
    <col min="3" max="5" width="8" style="242" customWidth="1"/>
    <col min="6" max="8" width="14.28515625" style="242" customWidth="1"/>
    <col min="9" max="16384" width="9.140625" style="125"/>
  </cols>
  <sheetData>
    <row r="1" spans="1:8" ht="15">
      <c r="A1" s="239"/>
      <c r="B1" s="240"/>
      <c r="C1" s="241"/>
      <c r="D1" s="241"/>
      <c r="E1" s="237"/>
      <c r="F1" s="237"/>
      <c r="H1" s="127" t="s">
        <v>406</v>
      </c>
    </row>
    <row r="2" spans="1:8" ht="15">
      <c r="A2" s="239"/>
      <c r="B2" s="240"/>
      <c r="C2" s="241"/>
      <c r="D2" s="241"/>
      <c r="E2" s="237"/>
      <c r="F2" s="237"/>
      <c r="H2" s="127" t="s">
        <v>400</v>
      </c>
    </row>
    <row r="3" spans="1:8" ht="15">
      <c r="A3" s="239"/>
      <c r="B3" s="240"/>
      <c r="C3" s="241"/>
      <c r="D3" s="241"/>
      <c r="E3" s="237"/>
      <c r="F3" s="237"/>
      <c r="H3" s="127" t="s">
        <v>282</v>
      </c>
    </row>
    <row r="4" spans="1:8" ht="15">
      <c r="A4" s="239"/>
      <c r="B4" s="241"/>
      <c r="C4" s="241"/>
      <c r="D4" s="241"/>
      <c r="E4" s="243"/>
      <c r="F4" s="237"/>
      <c r="H4" s="127" t="str">
        <f>'пр 1'!E4</f>
        <v xml:space="preserve">№179 от 24.12.2024 </v>
      </c>
    </row>
    <row r="5" spans="1:8">
      <c r="A5" s="239"/>
      <c r="B5" s="237"/>
      <c r="C5" s="241"/>
      <c r="D5" s="241"/>
      <c r="E5" s="237"/>
      <c r="F5" s="237"/>
    </row>
    <row r="6" spans="1:8" ht="48.75" customHeight="1">
      <c r="A6" s="326" t="s">
        <v>437</v>
      </c>
      <c r="B6" s="326"/>
      <c r="C6" s="326"/>
      <c r="D6" s="326"/>
      <c r="E6" s="326"/>
      <c r="F6" s="326"/>
      <c r="G6" s="326"/>
      <c r="H6" s="326"/>
    </row>
    <row r="7" spans="1:8" ht="13.5" thickBot="1">
      <c r="A7" s="244"/>
      <c r="B7" s="245"/>
      <c r="C7" s="246"/>
      <c r="D7" s="246"/>
      <c r="E7" s="245"/>
      <c r="F7" s="245"/>
      <c r="H7" s="247" t="s">
        <v>56</v>
      </c>
    </row>
    <row r="8" spans="1:8" ht="21" customHeight="1" thickBot="1">
      <c r="A8" s="111" t="s">
        <v>57</v>
      </c>
      <c r="B8" s="248" t="s">
        <v>218</v>
      </c>
      <c r="C8" s="248" t="s">
        <v>199</v>
      </c>
      <c r="D8" s="248" t="s">
        <v>200</v>
      </c>
      <c r="E8" s="248" t="s">
        <v>219</v>
      </c>
      <c r="F8" s="248">
        <v>2025</v>
      </c>
      <c r="G8" s="248">
        <v>2026</v>
      </c>
      <c r="H8" s="249">
        <v>2027</v>
      </c>
    </row>
    <row r="9" spans="1:8" ht="21" customHeight="1" thickBot="1">
      <c r="A9" s="112">
        <v>1</v>
      </c>
      <c r="B9" s="250">
        <v>2</v>
      </c>
      <c r="C9" s="250">
        <v>3</v>
      </c>
      <c r="D9" s="250">
        <v>4</v>
      </c>
      <c r="E9" s="250">
        <v>5</v>
      </c>
      <c r="F9" s="250">
        <v>6</v>
      </c>
      <c r="G9" s="250">
        <v>7</v>
      </c>
      <c r="H9" s="251">
        <v>8</v>
      </c>
    </row>
    <row r="10" spans="1:8" ht="21" customHeight="1">
      <c r="A10" s="116" t="s">
        <v>395</v>
      </c>
      <c r="B10" s="113" t="s">
        <v>396</v>
      </c>
      <c r="C10" s="114" t="s">
        <v>202</v>
      </c>
      <c r="D10" s="114" t="s">
        <v>202</v>
      </c>
      <c r="E10" s="114" t="s">
        <v>381</v>
      </c>
      <c r="F10" s="115">
        <f>'пр 5.'!G9</f>
        <v>0</v>
      </c>
      <c r="G10" s="115">
        <f>'пр 5.'!H9</f>
        <v>159625</v>
      </c>
      <c r="H10" s="115">
        <f>'пр 5.'!I9</f>
        <v>340400</v>
      </c>
    </row>
    <row r="11" spans="1:8" ht="51" customHeight="1">
      <c r="A11" s="116" t="s">
        <v>379</v>
      </c>
      <c r="B11" s="113">
        <v>5700000000</v>
      </c>
      <c r="C11" s="252" t="s">
        <v>202</v>
      </c>
      <c r="D11" s="252" t="s">
        <v>202</v>
      </c>
      <c r="E11" s="252" t="s">
        <v>381</v>
      </c>
      <c r="F11" s="253">
        <f>F12+F99+F10+F109</f>
        <v>6957541.2000000002</v>
      </c>
      <c r="G11" s="253">
        <f t="shared" ref="G11:H11" si="0">G12+G99+G10+G109</f>
        <v>6584990.2599999998</v>
      </c>
      <c r="H11" s="253">
        <f t="shared" si="0"/>
        <v>7015171.1099999994</v>
      </c>
    </row>
    <row r="12" spans="1:8" ht="21.75" customHeight="1">
      <c r="A12" s="116" t="s">
        <v>334</v>
      </c>
      <c r="B12" s="99">
        <v>5740000000</v>
      </c>
      <c r="C12" s="114" t="s">
        <v>202</v>
      </c>
      <c r="D12" s="114" t="s">
        <v>202</v>
      </c>
      <c r="E12" s="114" t="s">
        <v>381</v>
      </c>
      <c r="F12" s="115">
        <f>F13+F18+F23+F32+F49+F90</f>
        <v>6890341.2000000002</v>
      </c>
      <c r="G12" s="115">
        <f>G13+G18+G23+G32+G49+G90</f>
        <v>6425365.2599999998</v>
      </c>
      <c r="H12" s="115">
        <f>H13+H18+H23+H32+H49+H90</f>
        <v>6674771.1099999994</v>
      </c>
    </row>
    <row r="13" spans="1:8" ht="21.75" customHeight="1">
      <c r="A13" s="116" t="s">
        <v>335</v>
      </c>
      <c r="B13" s="99">
        <v>5740100000</v>
      </c>
      <c r="C13" s="114" t="s">
        <v>202</v>
      </c>
      <c r="D13" s="114" t="s">
        <v>202</v>
      </c>
      <c r="E13" s="114" t="s">
        <v>381</v>
      </c>
      <c r="F13" s="115">
        <f t="shared" ref="F13:H16" si="1">F14</f>
        <v>10000</v>
      </c>
      <c r="G13" s="115">
        <f t="shared" si="1"/>
        <v>0</v>
      </c>
      <c r="H13" s="115">
        <f t="shared" si="1"/>
        <v>0</v>
      </c>
    </row>
    <row r="14" spans="1:8" ht="30.75" customHeight="1">
      <c r="A14" s="116" t="s">
        <v>336</v>
      </c>
      <c r="B14" s="99">
        <v>5740195020</v>
      </c>
      <c r="C14" s="114" t="s">
        <v>202</v>
      </c>
      <c r="D14" s="114" t="s">
        <v>202</v>
      </c>
      <c r="E14" s="114" t="s">
        <v>381</v>
      </c>
      <c r="F14" s="115">
        <f t="shared" si="1"/>
        <v>10000</v>
      </c>
      <c r="G14" s="115">
        <f t="shared" si="1"/>
        <v>0</v>
      </c>
      <c r="H14" s="254">
        <f t="shared" si="1"/>
        <v>0</v>
      </c>
    </row>
    <row r="15" spans="1:8" ht="30.75" customHeight="1">
      <c r="A15" s="170" t="s">
        <v>50</v>
      </c>
      <c r="B15" s="113">
        <v>5740195020</v>
      </c>
      <c r="C15" s="252" t="s">
        <v>204</v>
      </c>
      <c r="D15" s="252" t="s">
        <v>202</v>
      </c>
      <c r="E15" s="252" t="s">
        <v>381</v>
      </c>
      <c r="F15" s="253">
        <f t="shared" si="1"/>
        <v>10000</v>
      </c>
      <c r="G15" s="253">
        <f t="shared" si="1"/>
        <v>0</v>
      </c>
      <c r="H15" s="255">
        <f t="shared" si="1"/>
        <v>0</v>
      </c>
    </row>
    <row r="16" spans="1:8" ht="33.75" customHeight="1">
      <c r="A16" s="227" t="s">
        <v>276</v>
      </c>
      <c r="B16" s="113">
        <v>5740195020</v>
      </c>
      <c r="C16" s="252" t="s">
        <v>204</v>
      </c>
      <c r="D16" s="252" t="s">
        <v>210</v>
      </c>
      <c r="E16" s="252" t="s">
        <v>381</v>
      </c>
      <c r="F16" s="253">
        <f t="shared" si="1"/>
        <v>10000</v>
      </c>
      <c r="G16" s="253">
        <f t="shared" si="1"/>
        <v>0</v>
      </c>
      <c r="H16" s="255">
        <f t="shared" si="1"/>
        <v>0</v>
      </c>
    </row>
    <row r="17" spans="1:8" ht="30.75" customHeight="1">
      <c r="A17" s="96" t="s">
        <v>66</v>
      </c>
      <c r="B17" s="99">
        <v>5740195020</v>
      </c>
      <c r="C17" s="114" t="s">
        <v>204</v>
      </c>
      <c r="D17" s="114" t="s">
        <v>210</v>
      </c>
      <c r="E17" s="114" t="s">
        <v>65</v>
      </c>
      <c r="F17" s="115">
        <f>'пр 5.'!G85</f>
        <v>10000</v>
      </c>
      <c r="G17" s="115">
        <f>'пр 5.'!H85</f>
        <v>0</v>
      </c>
      <c r="H17" s="115">
        <f>'пр 5.'!I85</f>
        <v>0</v>
      </c>
    </row>
    <row r="18" spans="1:8" ht="22.5" customHeight="1">
      <c r="A18" s="96" t="s">
        <v>337</v>
      </c>
      <c r="B18" s="99">
        <v>5740200000</v>
      </c>
      <c r="C18" s="114" t="s">
        <v>202</v>
      </c>
      <c r="D18" s="114" t="s">
        <v>202</v>
      </c>
      <c r="E18" s="114" t="s">
        <v>381</v>
      </c>
      <c r="F18" s="115">
        <f>F19</f>
        <v>948000</v>
      </c>
      <c r="G18" s="115">
        <f>G19</f>
        <v>990000</v>
      </c>
      <c r="H18" s="254">
        <f>H19</f>
        <v>1314000</v>
      </c>
    </row>
    <row r="19" spans="1:8" ht="30.75" customHeight="1">
      <c r="A19" s="96" t="s">
        <v>338</v>
      </c>
      <c r="B19" s="99">
        <v>5740295280</v>
      </c>
      <c r="C19" s="114" t="s">
        <v>202</v>
      </c>
      <c r="D19" s="114" t="s">
        <v>202</v>
      </c>
      <c r="E19" s="114" t="s">
        <v>381</v>
      </c>
      <c r="F19" s="115">
        <f t="shared" ref="F19:H21" si="2">F20</f>
        <v>948000</v>
      </c>
      <c r="G19" s="115">
        <f t="shared" si="2"/>
        <v>990000</v>
      </c>
      <c r="H19" s="254">
        <f t="shared" si="2"/>
        <v>1314000</v>
      </c>
    </row>
    <row r="20" spans="1:8" ht="21.75" customHeight="1">
      <c r="A20" s="170" t="s">
        <v>52</v>
      </c>
      <c r="B20" s="113">
        <v>5740295280</v>
      </c>
      <c r="C20" s="252" t="s">
        <v>205</v>
      </c>
      <c r="D20" s="252" t="s">
        <v>202</v>
      </c>
      <c r="E20" s="252" t="s">
        <v>381</v>
      </c>
      <c r="F20" s="232">
        <f t="shared" si="2"/>
        <v>948000</v>
      </c>
      <c r="G20" s="232">
        <f t="shared" si="2"/>
        <v>990000</v>
      </c>
      <c r="H20" s="233">
        <f t="shared" si="2"/>
        <v>1314000</v>
      </c>
    </row>
    <row r="21" spans="1:8" ht="21.75" customHeight="1">
      <c r="A21" s="234" t="s">
        <v>53</v>
      </c>
      <c r="B21" s="113">
        <v>5740295280</v>
      </c>
      <c r="C21" s="252" t="s">
        <v>205</v>
      </c>
      <c r="D21" s="252" t="s">
        <v>212</v>
      </c>
      <c r="E21" s="252" t="s">
        <v>381</v>
      </c>
      <c r="F21" s="232">
        <f t="shared" si="2"/>
        <v>948000</v>
      </c>
      <c r="G21" s="232">
        <f t="shared" si="2"/>
        <v>990000</v>
      </c>
      <c r="H21" s="233">
        <f t="shared" si="2"/>
        <v>1314000</v>
      </c>
    </row>
    <row r="22" spans="1:8" ht="30.75" customHeight="1">
      <c r="A22" s="96" t="s">
        <v>64</v>
      </c>
      <c r="B22" s="99">
        <v>5740295280</v>
      </c>
      <c r="C22" s="114" t="s">
        <v>205</v>
      </c>
      <c r="D22" s="114" t="s">
        <v>212</v>
      </c>
      <c r="E22" s="114">
        <v>240</v>
      </c>
      <c r="F22" s="101">
        <f>'пр 5.'!G93</f>
        <v>948000</v>
      </c>
      <c r="G22" s="101">
        <f>'пр 5.'!H93</f>
        <v>990000</v>
      </c>
      <c r="H22" s="101">
        <f>'пр 5.'!I93</f>
        <v>1314000</v>
      </c>
    </row>
    <row r="23" spans="1:8" ht="30.75" customHeight="1">
      <c r="A23" s="96" t="s">
        <v>339</v>
      </c>
      <c r="B23" s="99">
        <v>5740300000</v>
      </c>
      <c r="C23" s="114" t="s">
        <v>202</v>
      </c>
      <c r="D23" s="114" t="s">
        <v>202</v>
      </c>
      <c r="E23" s="114" t="s">
        <v>381</v>
      </c>
      <c r="F23" s="101">
        <f>F24+F28</f>
        <v>0</v>
      </c>
      <c r="G23" s="101">
        <f t="shared" ref="G23:H23" si="3">G24+G28</f>
        <v>0</v>
      </c>
      <c r="H23" s="101">
        <f t="shared" si="3"/>
        <v>0</v>
      </c>
    </row>
    <row r="24" spans="1:8" ht="30.75" customHeight="1">
      <c r="A24" s="96" t="s">
        <v>343</v>
      </c>
      <c r="B24" s="99">
        <v>5740395310</v>
      </c>
      <c r="C24" s="114" t="s">
        <v>202</v>
      </c>
      <c r="D24" s="114" t="s">
        <v>202</v>
      </c>
      <c r="E24" s="114" t="s">
        <v>381</v>
      </c>
      <c r="F24" s="101">
        <f t="shared" ref="F24:H26" si="4">F25</f>
        <v>0</v>
      </c>
      <c r="G24" s="101">
        <f t="shared" si="4"/>
        <v>0</v>
      </c>
      <c r="H24" s="102">
        <f t="shared" si="4"/>
        <v>0</v>
      </c>
    </row>
    <row r="25" spans="1:8" ht="22.5" customHeight="1">
      <c r="A25" s="170" t="s">
        <v>167</v>
      </c>
      <c r="B25" s="113">
        <v>5740395310</v>
      </c>
      <c r="C25" s="252" t="s">
        <v>206</v>
      </c>
      <c r="D25" s="252" t="s">
        <v>202</v>
      </c>
      <c r="E25" s="252" t="s">
        <v>381</v>
      </c>
      <c r="F25" s="232">
        <f t="shared" si="4"/>
        <v>0</v>
      </c>
      <c r="G25" s="232">
        <f t="shared" si="4"/>
        <v>0</v>
      </c>
      <c r="H25" s="232">
        <f t="shared" si="4"/>
        <v>0</v>
      </c>
    </row>
    <row r="26" spans="1:8" ht="22.5" customHeight="1">
      <c r="A26" s="227" t="s">
        <v>165</v>
      </c>
      <c r="B26" s="113">
        <v>5740395310</v>
      </c>
      <c r="C26" s="252" t="s">
        <v>206</v>
      </c>
      <c r="D26" s="252" t="s">
        <v>204</v>
      </c>
      <c r="E26" s="252" t="s">
        <v>381</v>
      </c>
      <c r="F26" s="232">
        <f t="shared" si="4"/>
        <v>0</v>
      </c>
      <c r="G26" s="232">
        <f t="shared" si="4"/>
        <v>0</v>
      </c>
      <c r="H26" s="232">
        <f t="shared" si="4"/>
        <v>0</v>
      </c>
    </row>
    <row r="27" spans="1:8" ht="30.75" customHeight="1">
      <c r="A27" s="96" t="s">
        <v>66</v>
      </c>
      <c r="B27" s="99">
        <v>5740395310</v>
      </c>
      <c r="C27" s="114" t="s">
        <v>206</v>
      </c>
      <c r="D27" s="114" t="s">
        <v>204</v>
      </c>
      <c r="E27" s="114" t="s">
        <v>65</v>
      </c>
      <c r="F27" s="101">
        <f>'пр 5.'!G112</f>
        <v>0</v>
      </c>
      <c r="G27" s="101">
        <f>'пр 5.'!H112</f>
        <v>0</v>
      </c>
      <c r="H27" s="101">
        <f>'пр 5.'!I112</f>
        <v>0</v>
      </c>
    </row>
    <row r="28" spans="1:8" ht="21.75" hidden="1" customHeight="1">
      <c r="A28" s="96" t="s">
        <v>344</v>
      </c>
      <c r="B28" s="99" t="s">
        <v>345</v>
      </c>
      <c r="C28" s="114" t="s">
        <v>202</v>
      </c>
      <c r="D28" s="114" t="s">
        <v>202</v>
      </c>
      <c r="E28" s="114" t="s">
        <v>381</v>
      </c>
      <c r="F28" s="101">
        <f t="shared" ref="F28:H30" si="5">F29</f>
        <v>0</v>
      </c>
      <c r="G28" s="101">
        <f t="shared" si="5"/>
        <v>0</v>
      </c>
      <c r="H28" s="102">
        <f t="shared" si="5"/>
        <v>0</v>
      </c>
    </row>
    <row r="29" spans="1:8" ht="21.75" hidden="1" customHeight="1">
      <c r="A29" s="170" t="s">
        <v>167</v>
      </c>
      <c r="B29" s="113" t="s">
        <v>345</v>
      </c>
      <c r="C29" s="252" t="s">
        <v>206</v>
      </c>
      <c r="D29" s="252" t="s">
        <v>202</v>
      </c>
      <c r="E29" s="252" t="s">
        <v>381</v>
      </c>
      <c r="F29" s="232">
        <f t="shared" si="5"/>
        <v>0</v>
      </c>
      <c r="G29" s="232">
        <f t="shared" si="5"/>
        <v>0</v>
      </c>
      <c r="H29" s="233">
        <f t="shared" si="5"/>
        <v>0</v>
      </c>
    </row>
    <row r="30" spans="1:8" ht="21.75" hidden="1" customHeight="1">
      <c r="A30" s="227" t="s">
        <v>165</v>
      </c>
      <c r="B30" s="113" t="s">
        <v>345</v>
      </c>
      <c r="C30" s="252" t="s">
        <v>206</v>
      </c>
      <c r="D30" s="252" t="s">
        <v>204</v>
      </c>
      <c r="E30" s="252" t="s">
        <v>381</v>
      </c>
      <c r="F30" s="232">
        <f t="shared" si="5"/>
        <v>0</v>
      </c>
      <c r="G30" s="232">
        <f t="shared" si="5"/>
        <v>0</v>
      </c>
      <c r="H30" s="233">
        <f t="shared" si="5"/>
        <v>0</v>
      </c>
    </row>
    <row r="31" spans="1:8" ht="30.75" hidden="1" customHeight="1">
      <c r="A31" s="96" t="s">
        <v>66</v>
      </c>
      <c r="B31" s="99" t="s">
        <v>345</v>
      </c>
      <c r="C31" s="114" t="s">
        <v>206</v>
      </c>
      <c r="D31" s="114" t="s">
        <v>204</v>
      </c>
      <c r="E31" s="114" t="s">
        <v>65</v>
      </c>
      <c r="F31" s="101">
        <f>'пр 5.'!G115</f>
        <v>0</v>
      </c>
      <c r="G31" s="101">
        <f>'пр 5.'!H115</f>
        <v>0</v>
      </c>
      <c r="H31" s="101">
        <f>'пр 5.'!I115</f>
        <v>0</v>
      </c>
    </row>
    <row r="32" spans="1:8" ht="21" customHeight="1">
      <c r="A32" s="96" t="s">
        <v>346</v>
      </c>
      <c r="B32" s="99">
        <v>5740400000</v>
      </c>
      <c r="C32" s="114" t="s">
        <v>202</v>
      </c>
      <c r="D32" s="114" t="s">
        <v>202</v>
      </c>
      <c r="E32" s="114" t="s">
        <v>381</v>
      </c>
      <c r="F32" s="101">
        <f>F33+F37+F41+F45</f>
        <v>2923127</v>
      </c>
      <c r="G32" s="101">
        <f t="shared" ref="G32:H32" si="6">G33+G37+G41+G45</f>
        <v>2792000</v>
      </c>
      <c r="H32" s="101">
        <f t="shared" si="6"/>
        <v>2792000</v>
      </c>
    </row>
    <row r="33" spans="1:8" ht="22.5" hidden="1" customHeight="1">
      <c r="A33" s="96" t="s">
        <v>347</v>
      </c>
      <c r="B33" s="99">
        <v>5740495110</v>
      </c>
      <c r="C33" s="114" t="s">
        <v>202</v>
      </c>
      <c r="D33" s="114" t="s">
        <v>202</v>
      </c>
      <c r="E33" s="114" t="s">
        <v>381</v>
      </c>
      <c r="F33" s="101">
        <f t="shared" ref="F33:H35" si="7">F34</f>
        <v>0</v>
      </c>
      <c r="G33" s="101">
        <f t="shared" si="7"/>
        <v>0</v>
      </c>
      <c r="H33" s="101">
        <f t="shared" si="7"/>
        <v>0</v>
      </c>
    </row>
    <row r="34" spans="1:8" ht="21" hidden="1" customHeight="1">
      <c r="A34" s="170" t="s">
        <v>54</v>
      </c>
      <c r="B34" s="113">
        <v>5740495110</v>
      </c>
      <c r="C34" s="252" t="s">
        <v>207</v>
      </c>
      <c r="D34" s="252" t="s">
        <v>202</v>
      </c>
      <c r="E34" s="252" t="s">
        <v>381</v>
      </c>
      <c r="F34" s="232">
        <f t="shared" si="7"/>
        <v>0</v>
      </c>
      <c r="G34" s="232">
        <f t="shared" si="7"/>
        <v>0</v>
      </c>
      <c r="H34" s="232">
        <f t="shared" si="7"/>
        <v>0</v>
      </c>
    </row>
    <row r="35" spans="1:8" ht="21" hidden="1" customHeight="1">
      <c r="A35" s="227" t="s">
        <v>55</v>
      </c>
      <c r="B35" s="113">
        <v>5740495110</v>
      </c>
      <c r="C35" s="252" t="s">
        <v>207</v>
      </c>
      <c r="D35" s="252" t="s">
        <v>201</v>
      </c>
      <c r="E35" s="252" t="s">
        <v>381</v>
      </c>
      <c r="F35" s="232">
        <f t="shared" si="7"/>
        <v>0</v>
      </c>
      <c r="G35" s="232">
        <f t="shared" si="7"/>
        <v>0</v>
      </c>
      <c r="H35" s="232">
        <f t="shared" si="7"/>
        <v>0</v>
      </c>
    </row>
    <row r="36" spans="1:8" ht="30.75" customHeight="1">
      <c r="A36" s="96" t="s">
        <v>66</v>
      </c>
      <c r="B36" s="99">
        <v>5740495110</v>
      </c>
      <c r="C36" s="114" t="s">
        <v>207</v>
      </c>
      <c r="D36" s="114" t="s">
        <v>201</v>
      </c>
      <c r="E36" s="114" t="s">
        <v>65</v>
      </c>
      <c r="F36" s="101">
        <f>'пр 5.'!G143</f>
        <v>0</v>
      </c>
      <c r="G36" s="101">
        <f>'пр 5.'!H143</f>
        <v>0</v>
      </c>
      <c r="H36" s="101">
        <f>'пр 5.'!I143</f>
        <v>0</v>
      </c>
    </row>
    <row r="37" spans="1:8" ht="31.5" customHeight="1">
      <c r="A37" s="96" t="s">
        <v>348</v>
      </c>
      <c r="B37" s="99">
        <v>5740495220</v>
      </c>
      <c r="C37" s="114" t="s">
        <v>202</v>
      </c>
      <c r="D37" s="114" t="s">
        <v>202</v>
      </c>
      <c r="E37" s="114" t="s">
        <v>381</v>
      </c>
      <c r="F37" s="101">
        <f t="shared" ref="F37:H39" si="8">F38</f>
        <v>131127</v>
      </c>
      <c r="G37" s="101">
        <f t="shared" si="8"/>
        <v>0</v>
      </c>
      <c r="H37" s="101">
        <f t="shared" si="8"/>
        <v>0</v>
      </c>
    </row>
    <row r="38" spans="1:8" ht="21" customHeight="1">
      <c r="A38" s="170" t="s">
        <v>54</v>
      </c>
      <c r="B38" s="113">
        <v>5740495220</v>
      </c>
      <c r="C38" s="252" t="s">
        <v>207</v>
      </c>
      <c r="D38" s="252" t="s">
        <v>202</v>
      </c>
      <c r="E38" s="252" t="s">
        <v>381</v>
      </c>
      <c r="F38" s="232">
        <f t="shared" si="8"/>
        <v>131127</v>
      </c>
      <c r="G38" s="232">
        <f t="shared" si="8"/>
        <v>0</v>
      </c>
      <c r="H38" s="232">
        <f t="shared" si="8"/>
        <v>0</v>
      </c>
    </row>
    <row r="39" spans="1:8" ht="21" customHeight="1">
      <c r="A39" s="227" t="s">
        <v>55</v>
      </c>
      <c r="B39" s="113">
        <v>5740495220</v>
      </c>
      <c r="C39" s="252" t="s">
        <v>207</v>
      </c>
      <c r="D39" s="252" t="s">
        <v>201</v>
      </c>
      <c r="E39" s="252" t="s">
        <v>381</v>
      </c>
      <c r="F39" s="232">
        <f t="shared" si="8"/>
        <v>131127</v>
      </c>
      <c r="G39" s="232">
        <f t="shared" si="8"/>
        <v>0</v>
      </c>
      <c r="H39" s="232">
        <f t="shared" si="8"/>
        <v>0</v>
      </c>
    </row>
    <row r="40" spans="1:8" ht="30.75" customHeight="1">
      <c r="A40" s="96" t="s">
        <v>66</v>
      </c>
      <c r="B40" s="99">
        <v>5740495220</v>
      </c>
      <c r="C40" s="114" t="s">
        <v>207</v>
      </c>
      <c r="D40" s="114" t="s">
        <v>201</v>
      </c>
      <c r="E40" s="114" t="s">
        <v>65</v>
      </c>
      <c r="F40" s="101">
        <f>'пр 5.'!G146</f>
        <v>131127</v>
      </c>
      <c r="G40" s="101">
        <f>'пр 5.'!H146</f>
        <v>0</v>
      </c>
      <c r="H40" s="101">
        <f>'пр 5.'!I146</f>
        <v>0</v>
      </c>
    </row>
    <row r="41" spans="1:8" ht="30.6" customHeight="1">
      <c r="A41" s="96" t="s">
        <v>428</v>
      </c>
      <c r="B41" s="99" t="s">
        <v>415</v>
      </c>
      <c r="C41" s="114" t="s">
        <v>202</v>
      </c>
      <c r="D41" s="114" t="s">
        <v>202</v>
      </c>
      <c r="E41" s="114" t="s">
        <v>381</v>
      </c>
      <c r="F41" s="101">
        <f t="shared" ref="F41:H43" si="9">F42</f>
        <v>2262300</v>
      </c>
      <c r="G41" s="101">
        <f t="shared" si="9"/>
        <v>2792000</v>
      </c>
      <c r="H41" s="102">
        <f t="shared" si="9"/>
        <v>2792000</v>
      </c>
    </row>
    <row r="42" spans="1:8" ht="30.75" customHeight="1">
      <c r="A42" s="170" t="s">
        <v>54</v>
      </c>
      <c r="B42" s="113" t="s">
        <v>415</v>
      </c>
      <c r="C42" s="252" t="s">
        <v>207</v>
      </c>
      <c r="D42" s="252" t="s">
        <v>202</v>
      </c>
      <c r="E42" s="252" t="s">
        <v>381</v>
      </c>
      <c r="F42" s="232">
        <f t="shared" si="9"/>
        <v>2262300</v>
      </c>
      <c r="G42" s="232">
        <f t="shared" si="9"/>
        <v>2792000</v>
      </c>
      <c r="H42" s="232">
        <f t="shared" si="9"/>
        <v>2792000</v>
      </c>
    </row>
    <row r="43" spans="1:8" ht="30.75" customHeight="1">
      <c r="A43" s="227" t="s">
        <v>55</v>
      </c>
      <c r="B43" s="113" t="s">
        <v>415</v>
      </c>
      <c r="C43" s="252" t="s">
        <v>207</v>
      </c>
      <c r="D43" s="252" t="s">
        <v>201</v>
      </c>
      <c r="E43" s="252" t="s">
        <v>381</v>
      </c>
      <c r="F43" s="232">
        <f t="shared" si="9"/>
        <v>2262300</v>
      </c>
      <c r="G43" s="232">
        <f t="shared" si="9"/>
        <v>2792000</v>
      </c>
      <c r="H43" s="232">
        <f t="shared" si="9"/>
        <v>2792000</v>
      </c>
    </row>
    <row r="44" spans="1:8" ht="30.75" customHeight="1">
      <c r="A44" s="96" t="s">
        <v>40</v>
      </c>
      <c r="B44" s="99" t="s">
        <v>415</v>
      </c>
      <c r="C44" s="114" t="s">
        <v>207</v>
      </c>
      <c r="D44" s="114" t="s">
        <v>201</v>
      </c>
      <c r="E44" s="114" t="s">
        <v>68</v>
      </c>
      <c r="F44" s="101">
        <f>'пр 5.'!G150</f>
        <v>2262300</v>
      </c>
      <c r="G44" s="101">
        <f>'пр 5.'!H150</f>
        <v>2792000</v>
      </c>
      <c r="H44" s="101">
        <f>'пр 5.'!I150</f>
        <v>2792000</v>
      </c>
    </row>
    <row r="45" spans="1:8" ht="45.6" customHeight="1">
      <c r="A45" s="96" t="s">
        <v>429</v>
      </c>
      <c r="B45" s="99" t="s">
        <v>416</v>
      </c>
      <c r="C45" s="114" t="s">
        <v>202</v>
      </c>
      <c r="D45" s="114" t="s">
        <v>202</v>
      </c>
      <c r="E45" s="114" t="s">
        <v>381</v>
      </c>
      <c r="F45" s="101">
        <f t="shared" ref="F45:H47" si="10">F46</f>
        <v>529700</v>
      </c>
      <c r="G45" s="101">
        <f t="shared" si="10"/>
        <v>0</v>
      </c>
      <c r="H45" s="101">
        <f t="shared" si="10"/>
        <v>0</v>
      </c>
    </row>
    <row r="46" spans="1:8" ht="20.25" customHeight="1">
      <c r="A46" s="170" t="s">
        <v>54</v>
      </c>
      <c r="B46" s="113" t="s">
        <v>416</v>
      </c>
      <c r="C46" s="252" t="s">
        <v>207</v>
      </c>
      <c r="D46" s="252" t="s">
        <v>202</v>
      </c>
      <c r="E46" s="252" t="s">
        <v>381</v>
      </c>
      <c r="F46" s="232">
        <f t="shared" si="10"/>
        <v>529700</v>
      </c>
      <c r="G46" s="232">
        <f t="shared" si="10"/>
        <v>0</v>
      </c>
      <c r="H46" s="232">
        <f t="shared" si="10"/>
        <v>0</v>
      </c>
    </row>
    <row r="47" spans="1:8" ht="20.25" customHeight="1">
      <c r="A47" s="227" t="s">
        <v>55</v>
      </c>
      <c r="B47" s="113" t="s">
        <v>416</v>
      </c>
      <c r="C47" s="252" t="s">
        <v>207</v>
      </c>
      <c r="D47" s="252" t="s">
        <v>201</v>
      </c>
      <c r="E47" s="252" t="s">
        <v>381</v>
      </c>
      <c r="F47" s="232">
        <f t="shared" si="10"/>
        <v>529700</v>
      </c>
      <c r="G47" s="232">
        <f t="shared" si="10"/>
        <v>0</v>
      </c>
      <c r="H47" s="232">
        <f t="shared" si="10"/>
        <v>0</v>
      </c>
    </row>
    <row r="48" spans="1:8" ht="20.25" customHeight="1">
      <c r="A48" s="96" t="s">
        <v>40</v>
      </c>
      <c r="B48" s="99" t="s">
        <v>416</v>
      </c>
      <c r="C48" s="114" t="s">
        <v>207</v>
      </c>
      <c r="D48" s="114" t="s">
        <v>201</v>
      </c>
      <c r="E48" s="114" t="s">
        <v>68</v>
      </c>
      <c r="F48" s="101">
        <f>'пр 5.'!G152</f>
        <v>529700</v>
      </c>
      <c r="G48" s="101">
        <f>'пр 5.'!H152</f>
        <v>0</v>
      </c>
      <c r="H48" s="101">
        <f>'пр 5.'!I152</f>
        <v>0</v>
      </c>
    </row>
    <row r="49" spans="1:8" ht="30.75" customHeight="1">
      <c r="A49" s="96" t="s">
        <v>333</v>
      </c>
      <c r="B49" s="99">
        <v>5740500000</v>
      </c>
      <c r="C49" s="114" t="s">
        <v>202</v>
      </c>
      <c r="D49" s="114" t="s">
        <v>202</v>
      </c>
      <c r="E49" s="114" t="s">
        <v>381</v>
      </c>
      <c r="F49" s="101">
        <f>F50+F54+F61+F66+F70+F74+F78+F82+F86</f>
        <v>3009214.2</v>
      </c>
      <c r="G49" s="101">
        <f t="shared" ref="G49:H49" si="11">G50+G54+G61+G66+G70+G74+G78+G82+G86</f>
        <v>2643365.2599999998</v>
      </c>
      <c r="H49" s="101">
        <f t="shared" si="11"/>
        <v>2568771.11</v>
      </c>
    </row>
    <row r="50" spans="1:8" ht="23.25" customHeight="1">
      <c r="A50" s="96" t="s">
        <v>61</v>
      </c>
      <c r="B50" s="99">
        <v>5740510010</v>
      </c>
      <c r="C50" s="114" t="s">
        <v>202</v>
      </c>
      <c r="D50" s="114" t="s">
        <v>202</v>
      </c>
      <c r="E50" s="114" t="s">
        <v>381</v>
      </c>
      <c r="F50" s="101">
        <f t="shared" ref="F50:H52" si="12">F51</f>
        <v>768500</v>
      </c>
      <c r="G50" s="101">
        <f t="shared" si="12"/>
        <v>702825</v>
      </c>
      <c r="H50" s="101">
        <f t="shared" si="12"/>
        <v>671530</v>
      </c>
    </row>
    <row r="51" spans="1:8" ht="23.25" customHeight="1">
      <c r="A51" s="170" t="s">
        <v>43</v>
      </c>
      <c r="B51" s="113">
        <v>5740510010</v>
      </c>
      <c r="C51" s="252" t="s">
        <v>201</v>
      </c>
      <c r="D51" s="252" t="s">
        <v>202</v>
      </c>
      <c r="E51" s="252" t="s">
        <v>381</v>
      </c>
      <c r="F51" s="232">
        <f t="shared" si="12"/>
        <v>768500</v>
      </c>
      <c r="G51" s="232">
        <f t="shared" si="12"/>
        <v>702825</v>
      </c>
      <c r="H51" s="232">
        <f t="shared" si="12"/>
        <v>671530</v>
      </c>
    </row>
    <row r="52" spans="1:8" ht="30.75" customHeight="1">
      <c r="A52" s="227" t="s">
        <v>44</v>
      </c>
      <c r="B52" s="113">
        <v>5740510010</v>
      </c>
      <c r="C52" s="252" t="s">
        <v>201</v>
      </c>
      <c r="D52" s="252" t="s">
        <v>203</v>
      </c>
      <c r="E52" s="252" t="s">
        <v>381</v>
      </c>
      <c r="F52" s="232">
        <f t="shared" si="12"/>
        <v>768500</v>
      </c>
      <c r="G52" s="232">
        <f t="shared" si="12"/>
        <v>702825</v>
      </c>
      <c r="H52" s="232">
        <f t="shared" si="12"/>
        <v>671530</v>
      </c>
    </row>
    <row r="53" spans="1:8" ht="30.75" customHeight="1">
      <c r="A53" s="96" t="s">
        <v>62</v>
      </c>
      <c r="B53" s="99">
        <v>5740510010</v>
      </c>
      <c r="C53" s="114" t="s">
        <v>201</v>
      </c>
      <c r="D53" s="114" t="s">
        <v>203</v>
      </c>
      <c r="E53" s="114" t="s">
        <v>63</v>
      </c>
      <c r="F53" s="101">
        <f>'пр 5.'!G17</f>
        <v>768500</v>
      </c>
      <c r="G53" s="101">
        <f>'пр 5.'!H17</f>
        <v>702825</v>
      </c>
      <c r="H53" s="101">
        <f>'пр 5.'!I17</f>
        <v>671530</v>
      </c>
    </row>
    <row r="54" spans="1:8" ht="24.75" customHeight="1">
      <c r="A54" s="96" t="s">
        <v>407</v>
      </c>
      <c r="B54" s="99">
        <v>5740510020</v>
      </c>
      <c r="C54" s="114" t="s">
        <v>202</v>
      </c>
      <c r="D54" s="114" t="s">
        <v>202</v>
      </c>
      <c r="E54" s="114" t="s">
        <v>381</v>
      </c>
      <c r="F54" s="101">
        <f t="shared" ref="F54:H55" si="13">F55</f>
        <v>1550173</v>
      </c>
      <c r="G54" s="101">
        <f t="shared" si="13"/>
        <v>1238848</v>
      </c>
      <c r="H54" s="101">
        <f t="shared" si="13"/>
        <v>1189746</v>
      </c>
    </row>
    <row r="55" spans="1:8" ht="24.75" customHeight="1">
      <c r="A55" s="170" t="s">
        <v>43</v>
      </c>
      <c r="B55" s="113">
        <v>5740510020</v>
      </c>
      <c r="C55" s="252" t="s">
        <v>201</v>
      </c>
      <c r="D55" s="252" t="s">
        <v>202</v>
      </c>
      <c r="E55" s="252" t="s">
        <v>381</v>
      </c>
      <c r="F55" s="232">
        <f>F56</f>
        <v>1550173</v>
      </c>
      <c r="G55" s="232">
        <f t="shared" si="13"/>
        <v>1238848</v>
      </c>
      <c r="H55" s="232">
        <f t="shared" si="13"/>
        <v>1189746</v>
      </c>
    </row>
    <row r="56" spans="1:8" ht="49.5" customHeight="1">
      <c r="A56" s="227" t="s">
        <v>47</v>
      </c>
      <c r="B56" s="113">
        <v>5740510020</v>
      </c>
      <c r="C56" s="252" t="s">
        <v>201</v>
      </c>
      <c r="D56" s="252" t="s">
        <v>205</v>
      </c>
      <c r="E56" s="252" t="s">
        <v>381</v>
      </c>
      <c r="F56" s="232">
        <f>F57+F58+F59+F60</f>
        <v>1550173</v>
      </c>
      <c r="G56" s="232">
        <f>G57+G58+G59+G60</f>
        <v>1238848</v>
      </c>
      <c r="H56" s="232">
        <f t="shared" ref="H56" si="14">H57+H58+H59+H60</f>
        <v>1189746</v>
      </c>
    </row>
    <row r="57" spans="1:8" ht="30.75" customHeight="1">
      <c r="A57" s="96" t="s">
        <v>62</v>
      </c>
      <c r="B57" s="99">
        <v>5740510020</v>
      </c>
      <c r="C57" s="114" t="s">
        <v>201</v>
      </c>
      <c r="D57" s="114" t="s">
        <v>205</v>
      </c>
      <c r="E57" s="114" t="s">
        <v>63</v>
      </c>
      <c r="F57" s="101">
        <f>'пр 5.'!G25</f>
        <v>1550000</v>
      </c>
      <c r="G57" s="101">
        <f>'пр 5.'!H25</f>
        <v>1238848</v>
      </c>
      <c r="H57" s="101">
        <f>'пр 5.'!I25</f>
        <v>1189746</v>
      </c>
    </row>
    <row r="58" spans="1:8" ht="30.75" customHeight="1">
      <c r="A58" s="96" t="s">
        <v>66</v>
      </c>
      <c r="B58" s="99">
        <v>5740510020</v>
      </c>
      <c r="C58" s="114" t="s">
        <v>201</v>
      </c>
      <c r="D58" s="114" t="s">
        <v>205</v>
      </c>
      <c r="E58" s="114" t="s">
        <v>65</v>
      </c>
      <c r="F58" s="101">
        <f>'пр 5.'!G28</f>
        <v>173</v>
      </c>
      <c r="G58" s="101">
        <f>'пр 5.'!H28</f>
        <v>0</v>
      </c>
      <c r="H58" s="101">
        <f>'пр 5.'!I28</f>
        <v>0</v>
      </c>
    </row>
    <row r="59" spans="1:8" ht="25.15" hidden="1" customHeight="1">
      <c r="A59" s="96" t="s">
        <v>40</v>
      </c>
      <c r="B59" s="99">
        <v>5740510020</v>
      </c>
      <c r="C59" s="114" t="s">
        <v>201</v>
      </c>
      <c r="D59" s="114" t="s">
        <v>205</v>
      </c>
      <c r="E59" s="114" t="s">
        <v>68</v>
      </c>
      <c r="F59" s="101">
        <f>'пр 5.'!G31</f>
        <v>0</v>
      </c>
      <c r="G59" s="101">
        <f>'пр 5.'!H31</f>
        <v>0</v>
      </c>
      <c r="H59" s="101">
        <f>'пр 5.'!I31</f>
        <v>0</v>
      </c>
    </row>
    <row r="60" spans="1:8" ht="36" hidden="1" customHeight="1">
      <c r="A60" s="96" t="s">
        <v>166</v>
      </c>
      <c r="B60" s="99">
        <v>5740510020</v>
      </c>
      <c r="C60" s="114" t="s">
        <v>201</v>
      </c>
      <c r="D60" s="114" t="s">
        <v>205</v>
      </c>
      <c r="E60" s="114" t="s">
        <v>397</v>
      </c>
      <c r="F60" s="101">
        <f>'пр 5.'!G32</f>
        <v>0</v>
      </c>
      <c r="G60" s="101">
        <f>'пр 5.'!H32</f>
        <v>0</v>
      </c>
      <c r="H60" s="101">
        <f>'пр 5.'!I32</f>
        <v>0</v>
      </c>
    </row>
    <row r="61" spans="1:8" ht="30.75" customHeight="1">
      <c r="A61" s="96" t="s">
        <v>368</v>
      </c>
      <c r="B61" s="99">
        <v>5740551180</v>
      </c>
      <c r="C61" s="114" t="s">
        <v>202</v>
      </c>
      <c r="D61" s="114" t="s">
        <v>202</v>
      </c>
      <c r="E61" s="114" t="s">
        <v>381</v>
      </c>
      <c r="F61" s="101">
        <f t="shared" ref="F61:H62" si="15">F62</f>
        <v>182841.2</v>
      </c>
      <c r="G61" s="101">
        <f t="shared" si="15"/>
        <v>199990.26</v>
      </c>
      <c r="H61" s="101">
        <f t="shared" si="15"/>
        <v>207171.11</v>
      </c>
    </row>
    <row r="62" spans="1:8" ht="22.5" customHeight="1">
      <c r="A62" s="170" t="s">
        <v>48</v>
      </c>
      <c r="B62" s="113">
        <v>5740551180</v>
      </c>
      <c r="C62" s="252" t="s">
        <v>203</v>
      </c>
      <c r="D62" s="252" t="s">
        <v>202</v>
      </c>
      <c r="E62" s="252" t="s">
        <v>381</v>
      </c>
      <c r="F62" s="232">
        <f t="shared" si="15"/>
        <v>182841.2</v>
      </c>
      <c r="G62" s="232">
        <f t="shared" si="15"/>
        <v>199990.26</v>
      </c>
      <c r="H62" s="233">
        <f t="shared" si="15"/>
        <v>207171.11</v>
      </c>
    </row>
    <row r="63" spans="1:8" ht="22.5" customHeight="1">
      <c r="A63" s="227" t="s">
        <v>49</v>
      </c>
      <c r="B63" s="113">
        <v>5740551180</v>
      </c>
      <c r="C63" s="252" t="s">
        <v>203</v>
      </c>
      <c r="D63" s="252" t="s">
        <v>204</v>
      </c>
      <c r="E63" s="252" t="s">
        <v>381</v>
      </c>
      <c r="F63" s="232">
        <f>F64+F65</f>
        <v>182841.2</v>
      </c>
      <c r="G63" s="232">
        <f>G64+G65</f>
        <v>199990.26</v>
      </c>
      <c r="H63" s="233">
        <f>H64+H65</f>
        <v>207171.11</v>
      </c>
    </row>
    <row r="64" spans="1:8" ht="21.75" customHeight="1">
      <c r="A64" s="96" t="s">
        <v>62</v>
      </c>
      <c r="B64" s="99">
        <v>5740551180</v>
      </c>
      <c r="C64" s="114" t="s">
        <v>203</v>
      </c>
      <c r="D64" s="114" t="s">
        <v>204</v>
      </c>
      <c r="E64" s="114" t="s">
        <v>63</v>
      </c>
      <c r="F64" s="101">
        <f>'пр 5.'!G74</f>
        <v>182841.2</v>
      </c>
      <c r="G64" s="101">
        <f>'пр 5.'!H74</f>
        <v>199990.26</v>
      </c>
      <c r="H64" s="101">
        <f>'пр 5.'!I74</f>
        <v>207171.11</v>
      </c>
    </row>
    <row r="65" spans="1:8" ht="30.75" customHeight="1">
      <c r="A65" s="256" t="s">
        <v>66</v>
      </c>
      <c r="B65" s="257">
        <v>5740551180</v>
      </c>
      <c r="C65" s="258" t="s">
        <v>203</v>
      </c>
      <c r="D65" s="258" t="s">
        <v>204</v>
      </c>
      <c r="E65" s="258" t="s">
        <v>65</v>
      </c>
      <c r="F65" s="259">
        <f>'пр 5.'!G77</f>
        <v>0</v>
      </c>
      <c r="G65" s="259">
        <f>'пр 5.'!H77</f>
        <v>0</v>
      </c>
      <c r="H65" s="259">
        <f>'пр 5.'!I77</f>
        <v>0</v>
      </c>
    </row>
    <row r="66" spans="1:8" ht="23.25" customHeight="1">
      <c r="A66" s="230" t="s">
        <v>188</v>
      </c>
      <c r="B66" s="99">
        <v>5740595100</v>
      </c>
      <c r="C66" s="114" t="s">
        <v>202</v>
      </c>
      <c r="D66" s="114" t="s">
        <v>202</v>
      </c>
      <c r="E66" s="114" t="s">
        <v>381</v>
      </c>
      <c r="F66" s="101">
        <f t="shared" ref="F66:H68" si="16">F67</f>
        <v>4390</v>
      </c>
      <c r="G66" s="101">
        <f t="shared" si="16"/>
        <v>0</v>
      </c>
      <c r="H66" s="101">
        <f t="shared" si="16"/>
        <v>0</v>
      </c>
    </row>
    <row r="67" spans="1:8" ht="23.25" customHeight="1">
      <c r="A67" s="170" t="s">
        <v>43</v>
      </c>
      <c r="B67" s="113">
        <v>5740595100</v>
      </c>
      <c r="C67" s="252" t="s">
        <v>201</v>
      </c>
      <c r="D67" s="252" t="s">
        <v>202</v>
      </c>
      <c r="E67" s="252" t="s">
        <v>381</v>
      </c>
      <c r="F67" s="232">
        <f t="shared" si="16"/>
        <v>4390</v>
      </c>
      <c r="G67" s="232">
        <f t="shared" si="16"/>
        <v>0</v>
      </c>
      <c r="H67" s="233">
        <f t="shared" si="16"/>
        <v>0</v>
      </c>
    </row>
    <row r="68" spans="1:8" ht="23.25" customHeight="1">
      <c r="A68" s="231" t="s">
        <v>187</v>
      </c>
      <c r="B68" s="113">
        <v>5740595100</v>
      </c>
      <c r="C68" s="252" t="s">
        <v>201</v>
      </c>
      <c r="D68" s="252" t="s">
        <v>209</v>
      </c>
      <c r="E68" s="252" t="s">
        <v>381</v>
      </c>
      <c r="F68" s="232">
        <f>F69</f>
        <v>4390</v>
      </c>
      <c r="G68" s="232">
        <f t="shared" si="16"/>
        <v>0</v>
      </c>
      <c r="H68" s="232">
        <f t="shared" si="16"/>
        <v>0</v>
      </c>
    </row>
    <row r="69" spans="1:8" ht="23.25" customHeight="1">
      <c r="A69" s="230" t="s">
        <v>166</v>
      </c>
      <c r="B69" s="99">
        <v>5740595100</v>
      </c>
      <c r="C69" s="114" t="s">
        <v>201</v>
      </c>
      <c r="D69" s="114" t="s">
        <v>209</v>
      </c>
      <c r="E69" s="114" t="s">
        <v>397</v>
      </c>
      <c r="F69" s="101">
        <f>'пр 5.'!G66</f>
        <v>4390</v>
      </c>
      <c r="G69" s="101">
        <f>'пр 5.'!H66</f>
        <v>0</v>
      </c>
      <c r="H69" s="101">
        <f>'пр 5.'!I66</f>
        <v>0</v>
      </c>
    </row>
    <row r="70" spans="1:8" ht="64.150000000000006" customHeight="1">
      <c r="A70" s="96" t="s">
        <v>423</v>
      </c>
      <c r="B70" s="99" t="s">
        <v>419</v>
      </c>
      <c r="C70" s="114" t="s">
        <v>202</v>
      </c>
      <c r="D70" s="114" t="s">
        <v>202</v>
      </c>
      <c r="E70" s="114" t="s">
        <v>381</v>
      </c>
      <c r="F70" s="101">
        <f>F71</f>
        <v>44800</v>
      </c>
      <c r="G70" s="101">
        <f t="shared" ref="G70:H72" si="17">G71</f>
        <v>44800</v>
      </c>
      <c r="H70" s="101">
        <f t="shared" si="17"/>
        <v>44800</v>
      </c>
    </row>
    <row r="71" spans="1:8" ht="22.5" customHeight="1">
      <c r="A71" s="170" t="s">
        <v>43</v>
      </c>
      <c r="B71" s="113" t="s">
        <v>419</v>
      </c>
      <c r="C71" s="252" t="s">
        <v>201</v>
      </c>
      <c r="D71" s="252" t="s">
        <v>202</v>
      </c>
      <c r="E71" s="252" t="s">
        <v>381</v>
      </c>
      <c r="F71" s="101">
        <f>F72</f>
        <v>44800</v>
      </c>
      <c r="G71" s="101">
        <f t="shared" si="17"/>
        <v>44800</v>
      </c>
      <c r="H71" s="101">
        <f t="shared" si="17"/>
        <v>44800</v>
      </c>
    </row>
    <row r="72" spans="1:8" ht="45.6" customHeight="1">
      <c r="A72" s="227" t="s">
        <v>47</v>
      </c>
      <c r="B72" s="113" t="s">
        <v>419</v>
      </c>
      <c r="C72" s="252" t="s">
        <v>201</v>
      </c>
      <c r="D72" s="252" t="s">
        <v>205</v>
      </c>
      <c r="E72" s="252" t="s">
        <v>381</v>
      </c>
      <c r="F72" s="101">
        <f>F73</f>
        <v>44800</v>
      </c>
      <c r="G72" s="101">
        <f t="shared" si="17"/>
        <v>44800</v>
      </c>
      <c r="H72" s="101">
        <f t="shared" si="17"/>
        <v>44800</v>
      </c>
    </row>
    <row r="73" spans="1:8" ht="22.5" customHeight="1">
      <c r="A73" s="96" t="s">
        <v>40</v>
      </c>
      <c r="B73" s="99" t="s">
        <v>419</v>
      </c>
      <c r="C73" s="114" t="s">
        <v>201</v>
      </c>
      <c r="D73" s="114" t="s">
        <v>205</v>
      </c>
      <c r="E73" s="114" t="s">
        <v>68</v>
      </c>
      <c r="F73" s="101">
        <f>'пр 5.'!G35</f>
        <v>44800</v>
      </c>
      <c r="G73" s="101">
        <f>'пр 5.'!H35</f>
        <v>44800</v>
      </c>
      <c r="H73" s="101">
        <f>'пр 5.'!I35</f>
        <v>44800</v>
      </c>
    </row>
    <row r="74" spans="1:8" ht="61.9" customHeight="1">
      <c r="A74" s="96" t="s">
        <v>424</v>
      </c>
      <c r="B74" s="99" t="s">
        <v>421</v>
      </c>
      <c r="C74" s="114" t="s">
        <v>202</v>
      </c>
      <c r="D74" s="114" t="s">
        <v>202</v>
      </c>
      <c r="E74" s="114" t="s">
        <v>381</v>
      </c>
      <c r="F74" s="101">
        <f>F75</f>
        <v>0</v>
      </c>
      <c r="G74" s="101">
        <f t="shared" ref="G74:H76" si="18">G75</f>
        <v>0</v>
      </c>
      <c r="H74" s="101">
        <f t="shared" si="18"/>
        <v>0</v>
      </c>
    </row>
    <row r="75" spans="1:8" ht="22.5" customHeight="1">
      <c r="A75" s="170" t="s">
        <v>43</v>
      </c>
      <c r="B75" s="113" t="s">
        <v>421</v>
      </c>
      <c r="C75" s="252" t="s">
        <v>201</v>
      </c>
      <c r="D75" s="252" t="s">
        <v>202</v>
      </c>
      <c r="E75" s="252" t="s">
        <v>381</v>
      </c>
      <c r="F75" s="101">
        <f>F76</f>
        <v>0</v>
      </c>
      <c r="G75" s="101">
        <f t="shared" si="18"/>
        <v>0</v>
      </c>
      <c r="H75" s="101">
        <f t="shared" si="18"/>
        <v>0</v>
      </c>
    </row>
    <row r="76" spans="1:8" ht="47.45" customHeight="1">
      <c r="A76" s="227" t="s">
        <v>47</v>
      </c>
      <c r="B76" s="113" t="s">
        <v>421</v>
      </c>
      <c r="C76" s="252" t="s">
        <v>201</v>
      </c>
      <c r="D76" s="252" t="s">
        <v>205</v>
      </c>
      <c r="E76" s="252" t="s">
        <v>381</v>
      </c>
      <c r="F76" s="101">
        <f>F77</f>
        <v>0</v>
      </c>
      <c r="G76" s="101">
        <f t="shared" si="18"/>
        <v>0</v>
      </c>
      <c r="H76" s="101">
        <f t="shared" si="18"/>
        <v>0</v>
      </c>
    </row>
    <row r="77" spans="1:8" ht="22.5" customHeight="1">
      <c r="A77" s="96" t="s">
        <v>40</v>
      </c>
      <c r="B77" s="99" t="s">
        <v>421</v>
      </c>
      <c r="C77" s="114" t="s">
        <v>201</v>
      </c>
      <c r="D77" s="114" t="s">
        <v>205</v>
      </c>
      <c r="E77" s="114" t="s">
        <v>68</v>
      </c>
      <c r="F77" s="101">
        <f>'пр 5.'!G37</f>
        <v>0</v>
      </c>
      <c r="G77" s="101">
        <f>'пр 5.'!H37</f>
        <v>0</v>
      </c>
      <c r="H77" s="101">
        <f>'пр 5.'!I37</f>
        <v>0</v>
      </c>
    </row>
    <row r="78" spans="1:8" ht="61.15" customHeight="1">
      <c r="A78" s="96" t="s">
        <v>427</v>
      </c>
      <c r="B78" s="99" t="s">
        <v>417</v>
      </c>
      <c r="C78" s="114" t="s">
        <v>202</v>
      </c>
      <c r="D78" s="114" t="s">
        <v>202</v>
      </c>
      <c r="E78" s="114" t="s">
        <v>381</v>
      </c>
      <c r="F78" s="101">
        <f t="shared" ref="F78:H80" si="19">F79</f>
        <v>36882</v>
      </c>
      <c r="G78" s="101">
        <f t="shared" si="19"/>
        <v>36882</v>
      </c>
      <c r="H78" s="101">
        <f t="shared" si="19"/>
        <v>36882</v>
      </c>
    </row>
    <row r="79" spans="1:8" ht="20.25" customHeight="1">
      <c r="A79" s="170" t="s">
        <v>43</v>
      </c>
      <c r="B79" s="113" t="s">
        <v>417</v>
      </c>
      <c r="C79" s="252" t="s">
        <v>201</v>
      </c>
      <c r="D79" s="252" t="s">
        <v>202</v>
      </c>
      <c r="E79" s="252" t="s">
        <v>381</v>
      </c>
      <c r="F79" s="232">
        <f t="shared" si="19"/>
        <v>36882</v>
      </c>
      <c r="G79" s="232">
        <f t="shared" si="19"/>
        <v>36882</v>
      </c>
      <c r="H79" s="233">
        <f t="shared" si="19"/>
        <v>36882</v>
      </c>
    </row>
    <row r="80" spans="1:8" ht="30.75" customHeight="1">
      <c r="A80" s="227" t="s">
        <v>174</v>
      </c>
      <c r="B80" s="113" t="s">
        <v>417</v>
      </c>
      <c r="C80" s="252" t="s">
        <v>201</v>
      </c>
      <c r="D80" s="252" t="s">
        <v>208</v>
      </c>
      <c r="E80" s="252" t="s">
        <v>381</v>
      </c>
      <c r="F80" s="232">
        <f t="shared" si="19"/>
        <v>36882</v>
      </c>
      <c r="G80" s="232">
        <f t="shared" si="19"/>
        <v>36882</v>
      </c>
      <c r="H80" s="233">
        <f t="shared" si="19"/>
        <v>36882</v>
      </c>
    </row>
    <row r="81" spans="1:8" ht="22.5" customHeight="1">
      <c r="A81" s="96" t="s">
        <v>40</v>
      </c>
      <c r="B81" s="99" t="s">
        <v>417</v>
      </c>
      <c r="C81" s="114" t="s">
        <v>201</v>
      </c>
      <c r="D81" s="114" t="s">
        <v>208</v>
      </c>
      <c r="E81" s="114" t="s">
        <v>68</v>
      </c>
      <c r="F81" s="101">
        <f>'пр 5.'!G52</f>
        <v>36882</v>
      </c>
      <c r="G81" s="101">
        <f>'пр 5.'!H52</f>
        <v>36882</v>
      </c>
      <c r="H81" s="101">
        <f>'пр 5.'!I52</f>
        <v>36882</v>
      </c>
    </row>
    <row r="82" spans="1:8" ht="76.150000000000006" customHeight="1">
      <c r="A82" s="96" t="s">
        <v>425</v>
      </c>
      <c r="B82" s="99" t="s">
        <v>420</v>
      </c>
      <c r="C82" s="114" t="s">
        <v>202</v>
      </c>
      <c r="D82" s="114" t="s">
        <v>202</v>
      </c>
      <c r="E82" s="114" t="s">
        <v>381</v>
      </c>
      <c r="F82" s="101">
        <f>F83</f>
        <v>34200</v>
      </c>
      <c r="G82" s="101">
        <f t="shared" ref="G82:H82" si="20">G83</f>
        <v>34200</v>
      </c>
      <c r="H82" s="101">
        <f t="shared" si="20"/>
        <v>34200</v>
      </c>
    </row>
    <row r="83" spans="1:8" ht="22.5" customHeight="1">
      <c r="A83" s="170" t="s">
        <v>43</v>
      </c>
      <c r="B83" s="113" t="s">
        <v>420</v>
      </c>
      <c r="C83" s="252" t="s">
        <v>201</v>
      </c>
      <c r="D83" s="252" t="s">
        <v>202</v>
      </c>
      <c r="E83" s="252" t="s">
        <v>381</v>
      </c>
      <c r="F83" s="101">
        <f>F84</f>
        <v>34200</v>
      </c>
      <c r="G83" s="101">
        <f t="shared" ref="G83:H83" si="21">G84</f>
        <v>34200</v>
      </c>
      <c r="H83" s="101">
        <f t="shared" si="21"/>
        <v>34200</v>
      </c>
    </row>
    <row r="84" spans="1:8" ht="48.6" customHeight="1">
      <c r="A84" s="227" t="s">
        <v>47</v>
      </c>
      <c r="B84" s="113" t="s">
        <v>420</v>
      </c>
      <c r="C84" s="252" t="s">
        <v>201</v>
      </c>
      <c r="D84" s="252" t="s">
        <v>205</v>
      </c>
      <c r="E84" s="252" t="s">
        <v>381</v>
      </c>
      <c r="F84" s="101">
        <f>F85</f>
        <v>34200</v>
      </c>
      <c r="G84" s="101">
        <f t="shared" ref="G84:H84" si="22">G85</f>
        <v>34200</v>
      </c>
      <c r="H84" s="101">
        <f t="shared" si="22"/>
        <v>34200</v>
      </c>
    </row>
    <row r="85" spans="1:8" ht="22.5" customHeight="1">
      <c r="A85" s="96" t="s">
        <v>40</v>
      </c>
      <c r="B85" s="99" t="s">
        <v>420</v>
      </c>
      <c r="C85" s="114" t="s">
        <v>201</v>
      </c>
      <c r="D85" s="114" t="s">
        <v>205</v>
      </c>
      <c r="E85" s="114" t="s">
        <v>68</v>
      </c>
      <c r="F85" s="101">
        <f>'пр 5.'!G39</f>
        <v>34200</v>
      </c>
      <c r="G85" s="101">
        <f>'пр 5.'!H39</f>
        <v>34200</v>
      </c>
      <c r="H85" s="101">
        <f>'пр 5.'!I39</f>
        <v>34200</v>
      </c>
    </row>
    <row r="86" spans="1:8" ht="78.599999999999994" customHeight="1">
      <c r="A86" s="96" t="s">
        <v>426</v>
      </c>
      <c r="B86" s="99" t="s">
        <v>418</v>
      </c>
      <c r="C86" s="114" t="s">
        <v>202</v>
      </c>
      <c r="D86" s="114" t="s">
        <v>202</v>
      </c>
      <c r="E86" s="114" t="s">
        <v>381</v>
      </c>
      <c r="F86" s="101">
        <f t="shared" ref="F86:H88" si="23">F87</f>
        <v>387428</v>
      </c>
      <c r="G86" s="101">
        <f t="shared" si="23"/>
        <v>385820</v>
      </c>
      <c r="H86" s="101">
        <f t="shared" si="23"/>
        <v>384442</v>
      </c>
    </row>
    <row r="87" spans="1:8" ht="22.5" customHeight="1">
      <c r="A87" s="170" t="s">
        <v>43</v>
      </c>
      <c r="B87" s="113" t="s">
        <v>418</v>
      </c>
      <c r="C87" s="252" t="s">
        <v>201</v>
      </c>
      <c r="D87" s="252" t="s">
        <v>202</v>
      </c>
      <c r="E87" s="252" t="s">
        <v>381</v>
      </c>
      <c r="F87" s="232">
        <f t="shared" si="23"/>
        <v>387428</v>
      </c>
      <c r="G87" s="232">
        <f t="shared" si="23"/>
        <v>385820</v>
      </c>
      <c r="H87" s="233">
        <f t="shared" si="23"/>
        <v>384442</v>
      </c>
    </row>
    <row r="88" spans="1:8" ht="48" customHeight="1">
      <c r="A88" s="227" t="s">
        <v>47</v>
      </c>
      <c r="B88" s="113" t="s">
        <v>418</v>
      </c>
      <c r="C88" s="252" t="s">
        <v>201</v>
      </c>
      <c r="D88" s="252" t="s">
        <v>205</v>
      </c>
      <c r="E88" s="252" t="s">
        <v>381</v>
      </c>
      <c r="F88" s="232">
        <f t="shared" si="23"/>
        <v>387428</v>
      </c>
      <c r="G88" s="232">
        <f t="shared" si="23"/>
        <v>385820</v>
      </c>
      <c r="H88" s="233">
        <f t="shared" si="23"/>
        <v>384442</v>
      </c>
    </row>
    <row r="89" spans="1:8" ht="62.25" customHeight="1" thickBot="1">
      <c r="A89" s="96" t="s">
        <v>40</v>
      </c>
      <c r="B89" s="99" t="s">
        <v>418</v>
      </c>
      <c r="C89" s="114" t="s">
        <v>201</v>
      </c>
      <c r="D89" s="114" t="s">
        <v>205</v>
      </c>
      <c r="E89" s="114" t="s">
        <v>68</v>
      </c>
      <c r="F89" s="74">
        <f>'пр 5.'!G41</f>
        <v>387428</v>
      </c>
      <c r="G89" s="74">
        <f>'пр 5.'!H41</f>
        <v>385820</v>
      </c>
      <c r="H89" s="74">
        <f>'пр 5.'!I41</f>
        <v>384442</v>
      </c>
    </row>
    <row r="90" spans="1:8" ht="20.25" customHeight="1" thickBot="1">
      <c r="A90" s="260" t="s">
        <v>413</v>
      </c>
      <c r="B90" s="261">
        <v>5740600000</v>
      </c>
      <c r="C90" s="262" t="s">
        <v>202</v>
      </c>
      <c r="D90" s="262" t="s">
        <v>202</v>
      </c>
      <c r="E90" s="262" t="s">
        <v>381</v>
      </c>
      <c r="F90" s="263">
        <f>F91+F92</f>
        <v>0</v>
      </c>
      <c r="G90" s="263">
        <f t="shared" ref="G90:H90" si="24">G91+G92</f>
        <v>0</v>
      </c>
      <c r="H90" s="263">
        <f t="shared" si="24"/>
        <v>0</v>
      </c>
    </row>
    <row r="91" spans="1:8" ht="20.25" hidden="1" customHeight="1">
      <c r="A91" s="264" t="s">
        <v>393</v>
      </c>
      <c r="B91" s="277">
        <v>5740695580</v>
      </c>
      <c r="C91" s="265" t="s">
        <v>202</v>
      </c>
      <c r="D91" s="265" t="s">
        <v>202</v>
      </c>
      <c r="E91" s="265" t="s">
        <v>381</v>
      </c>
      <c r="F91" s="266">
        <f>F96</f>
        <v>0</v>
      </c>
      <c r="G91" s="266">
        <f>G96</f>
        <v>0</v>
      </c>
      <c r="H91" s="267">
        <f>H96</f>
        <v>0</v>
      </c>
    </row>
    <row r="92" spans="1:8" ht="31.5" customHeight="1">
      <c r="A92" s="264" t="s">
        <v>456</v>
      </c>
      <c r="B92" s="277" t="s">
        <v>455</v>
      </c>
      <c r="C92" s="265" t="s">
        <v>206</v>
      </c>
      <c r="D92" s="265" t="s">
        <v>203</v>
      </c>
      <c r="E92" s="265" t="s">
        <v>381</v>
      </c>
      <c r="F92" s="266">
        <f>F93</f>
        <v>0</v>
      </c>
      <c r="G92" s="266">
        <f t="shared" ref="G92:H92" si="25">G93</f>
        <v>0</v>
      </c>
      <c r="H92" s="266">
        <f t="shared" si="25"/>
        <v>0</v>
      </c>
    </row>
    <row r="93" spans="1:8" ht="20.25" customHeight="1">
      <c r="A93" s="170" t="s">
        <v>167</v>
      </c>
      <c r="B93" s="277" t="s">
        <v>455</v>
      </c>
      <c r="C93" s="265" t="s">
        <v>206</v>
      </c>
      <c r="D93" s="265" t="s">
        <v>203</v>
      </c>
      <c r="E93" s="265" t="s">
        <v>381</v>
      </c>
      <c r="F93" s="266">
        <f>F94</f>
        <v>0</v>
      </c>
      <c r="G93" s="266">
        <f t="shared" ref="G93:H93" si="26">G94</f>
        <v>0</v>
      </c>
      <c r="H93" s="266">
        <f t="shared" si="26"/>
        <v>0</v>
      </c>
    </row>
    <row r="94" spans="1:8" ht="20.25" customHeight="1">
      <c r="A94" s="105" t="s">
        <v>392</v>
      </c>
      <c r="B94" s="277" t="s">
        <v>455</v>
      </c>
      <c r="C94" s="265" t="s">
        <v>206</v>
      </c>
      <c r="D94" s="265" t="s">
        <v>203</v>
      </c>
      <c r="E94" s="265" t="s">
        <v>381</v>
      </c>
      <c r="F94" s="266">
        <f>F95</f>
        <v>0</v>
      </c>
      <c r="G94" s="266">
        <f t="shared" ref="G94:H94" si="27">G95</f>
        <v>0</v>
      </c>
      <c r="H94" s="266">
        <f t="shared" si="27"/>
        <v>0</v>
      </c>
    </row>
    <row r="95" spans="1:8" ht="33.75" customHeight="1">
      <c r="A95" s="264" t="s">
        <v>66</v>
      </c>
      <c r="B95" s="277" t="s">
        <v>455</v>
      </c>
      <c r="C95" s="265" t="s">
        <v>206</v>
      </c>
      <c r="D95" s="265" t="s">
        <v>203</v>
      </c>
      <c r="E95" s="265" t="s">
        <v>65</v>
      </c>
      <c r="F95" s="266">
        <f>'пр 5.'!G102</f>
        <v>0</v>
      </c>
      <c r="G95" s="266">
        <f>'пр 5.'!H102</f>
        <v>0</v>
      </c>
      <c r="H95" s="266">
        <f>'пр 5.'!I102</f>
        <v>0</v>
      </c>
    </row>
    <row r="96" spans="1:8" ht="21.75" customHeight="1">
      <c r="A96" s="170" t="s">
        <v>167</v>
      </c>
      <c r="B96" s="113">
        <v>5740695580</v>
      </c>
      <c r="C96" s="252" t="s">
        <v>206</v>
      </c>
      <c r="D96" s="252" t="s">
        <v>202</v>
      </c>
      <c r="E96" s="252" t="s">
        <v>381</v>
      </c>
      <c r="F96" s="232">
        <f t="shared" ref="F96:H97" si="28">F97</f>
        <v>0</v>
      </c>
      <c r="G96" s="232">
        <f t="shared" si="28"/>
        <v>0</v>
      </c>
      <c r="H96" s="233">
        <f t="shared" si="28"/>
        <v>0</v>
      </c>
    </row>
    <row r="97" spans="1:8" ht="21" customHeight="1">
      <c r="A97" s="105" t="s">
        <v>392</v>
      </c>
      <c r="B97" s="113">
        <v>5740695580</v>
      </c>
      <c r="C97" s="252" t="s">
        <v>206</v>
      </c>
      <c r="D97" s="252" t="s">
        <v>203</v>
      </c>
      <c r="E97" s="252" t="s">
        <v>381</v>
      </c>
      <c r="F97" s="232">
        <f t="shared" si="28"/>
        <v>0</v>
      </c>
      <c r="G97" s="232">
        <f t="shared" si="28"/>
        <v>0</v>
      </c>
      <c r="H97" s="233">
        <f t="shared" si="28"/>
        <v>0</v>
      </c>
    </row>
    <row r="98" spans="1:8" ht="20.25" customHeight="1">
      <c r="A98" s="256" t="s">
        <v>66</v>
      </c>
      <c r="B98" s="99">
        <v>5740695580</v>
      </c>
      <c r="C98" s="114" t="s">
        <v>206</v>
      </c>
      <c r="D98" s="114" t="s">
        <v>203</v>
      </c>
      <c r="E98" s="114">
        <v>240</v>
      </c>
      <c r="F98" s="101">
        <f>'пр 5.'!G105</f>
        <v>0</v>
      </c>
      <c r="G98" s="101">
        <f>'пр 5.'!H105</f>
        <v>0</v>
      </c>
      <c r="H98" s="101">
        <f>'пр 5.'!I105</f>
        <v>0</v>
      </c>
    </row>
    <row r="99" spans="1:8" ht="21" customHeight="1">
      <c r="A99" s="96" t="s">
        <v>363</v>
      </c>
      <c r="B99" s="99">
        <v>5750000000</v>
      </c>
      <c r="C99" s="114" t="s">
        <v>202</v>
      </c>
      <c r="D99" s="114" t="s">
        <v>202</v>
      </c>
      <c r="E99" s="114" t="s">
        <v>381</v>
      </c>
      <c r="F99" s="101">
        <f>F100</f>
        <v>0</v>
      </c>
      <c r="G99" s="101">
        <f>G100</f>
        <v>0</v>
      </c>
      <c r="H99" s="102">
        <f>H100</f>
        <v>0</v>
      </c>
    </row>
    <row r="100" spans="1:8" ht="25.5" customHeight="1">
      <c r="A100" s="96" t="s">
        <v>362</v>
      </c>
      <c r="B100" s="99" t="s">
        <v>361</v>
      </c>
      <c r="C100" s="114" t="s">
        <v>202</v>
      </c>
      <c r="D100" s="114" t="s">
        <v>202</v>
      </c>
      <c r="E100" s="114" t="s">
        <v>381</v>
      </c>
      <c r="F100" s="101">
        <f>F101+F105</f>
        <v>0</v>
      </c>
      <c r="G100" s="101">
        <f>G101+G105</f>
        <v>0</v>
      </c>
      <c r="H100" s="102">
        <f>H101+H105</f>
        <v>0</v>
      </c>
    </row>
    <row r="101" spans="1:8" ht="26.25" customHeight="1">
      <c r="A101" s="96" t="s">
        <v>365</v>
      </c>
      <c r="B101" s="99" t="s">
        <v>364</v>
      </c>
      <c r="C101" s="114" t="s">
        <v>202</v>
      </c>
      <c r="D101" s="114" t="s">
        <v>202</v>
      </c>
      <c r="E101" s="114" t="s">
        <v>381</v>
      </c>
      <c r="F101" s="101">
        <f t="shared" ref="F101:H103" si="29">F102</f>
        <v>0</v>
      </c>
      <c r="G101" s="101">
        <f t="shared" si="29"/>
        <v>0</v>
      </c>
      <c r="H101" s="102">
        <f t="shared" si="29"/>
        <v>0</v>
      </c>
    </row>
    <row r="102" spans="1:8" ht="21.75" customHeight="1">
      <c r="A102" s="170" t="s">
        <v>167</v>
      </c>
      <c r="B102" s="113" t="s">
        <v>364</v>
      </c>
      <c r="C102" s="252" t="s">
        <v>206</v>
      </c>
      <c r="D102" s="252" t="s">
        <v>202</v>
      </c>
      <c r="E102" s="252" t="s">
        <v>381</v>
      </c>
      <c r="F102" s="232">
        <f t="shared" si="29"/>
        <v>0</v>
      </c>
      <c r="G102" s="232">
        <f t="shared" si="29"/>
        <v>0</v>
      </c>
      <c r="H102" s="233">
        <f t="shared" si="29"/>
        <v>0</v>
      </c>
    </row>
    <row r="103" spans="1:8" ht="26.25" customHeight="1">
      <c r="A103" s="227" t="s">
        <v>165</v>
      </c>
      <c r="B103" s="113" t="s">
        <v>364</v>
      </c>
      <c r="C103" s="252" t="s">
        <v>206</v>
      </c>
      <c r="D103" s="252" t="s">
        <v>204</v>
      </c>
      <c r="E103" s="252" t="s">
        <v>381</v>
      </c>
      <c r="F103" s="232">
        <f t="shared" si="29"/>
        <v>0</v>
      </c>
      <c r="G103" s="232">
        <f t="shared" si="29"/>
        <v>0</v>
      </c>
      <c r="H103" s="233">
        <f t="shared" si="29"/>
        <v>0</v>
      </c>
    </row>
    <row r="104" spans="1:8" ht="30.75" customHeight="1">
      <c r="A104" s="256" t="s">
        <v>66</v>
      </c>
      <c r="B104" s="99" t="s">
        <v>364</v>
      </c>
      <c r="C104" s="114" t="s">
        <v>206</v>
      </c>
      <c r="D104" s="114" t="s">
        <v>204</v>
      </c>
      <c r="E104" s="114" t="s">
        <v>65</v>
      </c>
      <c r="F104" s="101">
        <f>'пр 5.'!G132</f>
        <v>0</v>
      </c>
      <c r="G104" s="101">
        <f>'пр 5.'!H132</f>
        <v>0</v>
      </c>
      <c r="H104" s="101">
        <f>'пр 5.'!I132</f>
        <v>0</v>
      </c>
    </row>
    <row r="105" spans="1:8" ht="36" customHeight="1">
      <c r="A105" s="96" t="s">
        <v>367</v>
      </c>
      <c r="B105" s="99" t="s">
        <v>366</v>
      </c>
      <c r="C105" s="114" t="s">
        <v>202</v>
      </c>
      <c r="D105" s="114" t="s">
        <v>202</v>
      </c>
      <c r="E105" s="114" t="s">
        <v>381</v>
      </c>
      <c r="F105" s="101">
        <f t="shared" ref="F105:H107" si="30">F106</f>
        <v>0</v>
      </c>
      <c r="G105" s="101">
        <f t="shared" si="30"/>
        <v>0</v>
      </c>
      <c r="H105" s="102">
        <f t="shared" si="30"/>
        <v>0</v>
      </c>
    </row>
    <row r="106" spans="1:8" ht="31.5" customHeight="1">
      <c r="A106" s="170" t="s">
        <v>167</v>
      </c>
      <c r="B106" s="113" t="s">
        <v>366</v>
      </c>
      <c r="C106" s="252" t="s">
        <v>206</v>
      </c>
      <c r="D106" s="252" t="s">
        <v>202</v>
      </c>
      <c r="E106" s="252" t="s">
        <v>381</v>
      </c>
      <c r="F106" s="232">
        <f t="shared" si="30"/>
        <v>0</v>
      </c>
      <c r="G106" s="232">
        <f t="shared" si="30"/>
        <v>0</v>
      </c>
      <c r="H106" s="233">
        <f t="shared" si="30"/>
        <v>0</v>
      </c>
    </row>
    <row r="107" spans="1:8" ht="21" customHeight="1">
      <c r="A107" s="227" t="s">
        <v>165</v>
      </c>
      <c r="B107" s="113" t="s">
        <v>366</v>
      </c>
      <c r="C107" s="252" t="s">
        <v>206</v>
      </c>
      <c r="D107" s="252" t="s">
        <v>204</v>
      </c>
      <c r="E107" s="252" t="s">
        <v>381</v>
      </c>
      <c r="F107" s="232">
        <f t="shared" si="30"/>
        <v>0</v>
      </c>
      <c r="G107" s="232">
        <f t="shared" si="30"/>
        <v>0</v>
      </c>
      <c r="H107" s="233">
        <f t="shared" si="30"/>
        <v>0</v>
      </c>
    </row>
    <row r="108" spans="1:8" ht="29.25" customHeight="1">
      <c r="A108" s="256" t="s">
        <v>66</v>
      </c>
      <c r="B108" s="257" t="s">
        <v>366</v>
      </c>
      <c r="C108" s="258" t="s">
        <v>206</v>
      </c>
      <c r="D108" s="258" t="s">
        <v>204</v>
      </c>
      <c r="E108" s="258" t="s">
        <v>65</v>
      </c>
      <c r="F108" s="259">
        <f>'пр 5.'!G135</f>
        <v>0</v>
      </c>
      <c r="G108" s="259">
        <f>'пр 5.'!H135</f>
        <v>0</v>
      </c>
      <c r="H108" s="259">
        <f>'пр 5.'!I135</f>
        <v>0</v>
      </c>
    </row>
    <row r="109" spans="1:8" ht="15">
      <c r="A109" s="308" t="s">
        <v>462</v>
      </c>
      <c r="B109" s="309">
        <v>7700000000</v>
      </c>
      <c r="C109" s="310" t="s">
        <v>201</v>
      </c>
      <c r="D109" s="310" t="s">
        <v>463</v>
      </c>
      <c r="E109" s="310" t="s">
        <v>381</v>
      </c>
      <c r="F109" s="312">
        <f>F110</f>
        <v>67200</v>
      </c>
      <c r="G109" s="312">
        <f t="shared" ref="G109:H109" si="31">G110</f>
        <v>0</v>
      </c>
      <c r="H109" s="312">
        <f t="shared" si="31"/>
        <v>0</v>
      </c>
    </row>
    <row r="110" spans="1:8" ht="18" customHeight="1">
      <c r="A110" s="307" t="s">
        <v>458</v>
      </c>
      <c r="B110" s="309">
        <v>7720000000</v>
      </c>
      <c r="C110" s="310" t="s">
        <v>201</v>
      </c>
      <c r="D110" s="310" t="s">
        <v>463</v>
      </c>
      <c r="E110" s="310" t="s">
        <v>381</v>
      </c>
      <c r="F110" s="312">
        <f>F111</f>
        <v>67200</v>
      </c>
      <c r="G110" s="312">
        <f t="shared" ref="G110:H110" si="32">G111</f>
        <v>0</v>
      </c>
      <c r="H110" s="312">
        <f t="shared" si="32"/>
        <v>0</v>
      </c>
    </row>
    <row r="111" spans="1:8" ht="30">
      <c r="A111" s="307" t="s">
        <v>459</v>
      </c>
      <c r="B111" s="309">
        <v>7720010050</v>
      </c>
      <c r="C111" s="310" t="s">
        <v>201</v>
      </c>
      <c r="D111" s="310" t="s">
        <v>463</v>
      </c>
      <c r="E111" s="310" t="s">
        <v>381</v>
      </c>
      <c r="F111" s="312">
        <f>F112</f>
        <v>67200</v>
      </c>
      <c r="G111" s="312">
        <f t="shared" ref="G111:H111" si="33">G112</f>
        <v>0</v>
      </c>
      <c r="H111" s="312">
        <f t="shared" si="33"/>
        <v>0</v>
      </c>
    </row>
    <row r="112" spans="1:8" ht="15">
      <c r="A112" s="170" t="s">
        <v>43</v>
      </c>
      <c r="B112" s="309">
        <v>7720010050</v>
      </c>
      <c r="C112" s="310" t="s">
        <v>201</v>
      </c>
      <c r="D112" s="310" t="s">
        <v>463</v>
      </c>
      <c r="E112" s="310" t="s">
        <v>381</v>
      </c>
      <c r="F112" s="312">
        <f>F113</f>
        <v>67200</v>
      </c>
      <c r="G112" s="312">
        <f t="shared" ref="G112:H112" si="34">G113</f>
        <v>0</v>
      </c>
      <c r="H112" s="312">
        <f t="shared" si="34"/>
        <v>0</v>
      </c>
    </row>
    <row r="113" spans="1:8" ht="45">
      <c r="A113" s="96" t="s">
        <v>47</v>
      </c>
      <c r="B113" s="309">
        <v>7720010050</v>
      </c>
      <c r="C113" s="310" t="s">
        <v>201</v>
      </c>
      <c r="D113" s="310" t="s">
        <v>463</v>
      </c>
      <c r="E113" s="310" t="s">
        <v>381</v>
      </c>
      <c r="F113" s="312">
        <f>F114+F115</f>
        <v>67200</v>
      </c>
      <c r="G113" s="312">
        <f t="shared" ref="G113:H113" si="35">G114+G115</f>
        <v>0</v>
      </c>
      <c r="H113" s="312">
        <f t="shared" si="35"/>
        <v>0</v>
      </c>
    </row>
    <row r="114" spans="1:8" ht="30">
      <c r="A114" s="311" t="s">
        <v>66</v>
      </c>
      <c r="B114" s="309">
        <v>7720010050</v>
      </c>
      <c r="C114" s="310" t="s">
        <v>201</v>
      </c>
      <c r="D114" s="310" t="s">
        <v>463</v>
      </c>
      <c r="E114" s="310" t="s">
        <v>65</v>
      </c>
      <c r="F114" s="312">
        <f>'пр 5.'!G57</f>
        <v>2000</v>
      </c>
      <c r="G114" s="312">
        <f>'пр 5.'!H57</f>
        <v>0</v>
      </c>
      <c r="H114" s="312">
        <f>'пр 5.'!I57</f>
        <v>0</v>
      </c>
    </row>
    <row r="115" spans="1:8" ht="15">
      <c r="A115" s="52" t="s">
        <v>457</v>
      </c>
      <c r="B115" s="309">
        <v>7720010050</v>
      </c>
      <c r="C115" s="310" t="s">
        <v>201</v>
      </c>
      <c r="D115" s="310" t="s">
        <v>463</v>
      </c>
      <c r="E115" s="310" t="s">
        <v>464</v>
      </c>
      <c r="F115" s="312">
        <f>'пр 5.'!G60</f>
        <v>65200</v>
      </c>
      <c r="G115" s="312">
        <f>'пр 5.'!H60</f>
        <v>0</v>
      </c>
      <c r="H115" s="312">
        <f>'пр 5.'!I60</f>
        <v>0</v>
      </c>
    </row>
  </sheetData>
  <mergeCells count="1">
    <mergeCell ref="A6:H6"/>
  </mergeCells>
  <pageMargins left="0.23622047244094491" right="0.23622047244094491" top="0.74803149606299213" bottom="0.74803149606299213" header="0.31496062992125984" footer="0.31496062992125984"/>
  <pageSetup paperSize="9" scale="49" fitToHeight="2" orientation="portrait" r:id="rId1"/>
  <ignoredErrors>
    <ignoredError sqref="D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пр 1</vt:lpstr>
      <vt:lpstr>Прил 2</vt:lpstr>
      <vt:lpstr>Прил 3</vt:lpstr>
      <vt:lpstr>Прил 4</vt:lpstr>
      <vt:lpstr>Пр 2.</vt:lpstr>
      <vt:lpstr>пр 3.</vt:lpstr>
      <vt:lpstr>пр 4.</vt:lpstr>
      <vt:lpstr>пр 5.</vt:lpstr>
      <vt:lpstr>пр 6.</vt:lpstr>
      <vt:lpstr>Прил 7 1</vt:lpstr>
      <vt:lpstr>Прил 7 2</vt:lpstr>
      <vt:lpstr>Прил 7 3</vt:lpstr>
      <vt:lpstr>Прил 7 4</vt:lpstr>
      <vt:lpstr>Прил 7 5</vt:lpstr>
      <vt:lpstr>Прил 7 6</vt:lpstr>
      <vt:lpstr>Прил 7 7</vt:lpstr>
      <vt:lpstr>Прил 8</vt:lpstr>
      <vt:lpstr>'пр 5.'!Область_печати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2024-11-15T04:38:13Z</cp:lastPrinted>
  <dcterms:created xsi:type="dcterms:W3CDTF">2017-01-12T04:27:35Z</dcterms:created>
  <dcterms:modified xsi:type="dcterms:W3CDTF">2024-12-28T05:22:48Z</dcterms:modified>
</cp:coreProperties>
</file>