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0" windowHeight="11835" activeTab="11"/>
  </bookViews>
  <sheets>
    <sheet name="пр 1" sheetId="18" r:id="rId1"/>
    <sheet name="Пр 2." sheetId="23" r:id="rId2"/>
    <sheet name="пр 2" sheetId="22" r:id="rId3"/>
    <sheet name="пр 3" sheetId="16" r:id="rId4"/>
    <sheet name="пр 4" sheetId="17" r:id="rId5"/>
    <sheet name="пр 5" sheetId="27" r:id="rId6"/>
    <sheet name="Прил 7 2" sheetId="32" state="hidden" r:id="rId7"/>
    <sheet name="Прил 7 3" sheetId="37" state="hidden" r:id="rId8"/>
    <sheet name="Прил 7 4" sheetId="29" state="hidden" r:id="rId9"/>
    <sheet name="Прил 7 5" sheetId="33" state="hidden" r:id="rId10"/>
    <sheet name="Прил 6" sheetId="34" r:id="rId11"/>
    <sheet name="Прил 7 6" sheetId="35" r:id="rId12"/>
    <sheet name="Прил 7 7" sheetId="36" state="hidden" r:id="rId13"/>
    <sheet name="Прил 7 1" sheetId="30" state="hidden" r:id="rId14"/>
  </sheets>
  <definedNames>
    <definedName name="__bookmark_1" localSheetId="12">#REF!</definedName>
    <definedName name="__bookmark_1">#REF!</definedName>
    <definedName name="__bookmark_2">#REF!</definedName>
    <definedName name="__bookmark_4">#REF!</definedName>
    <definedName name="__bookmark_5">#REF!</definedName>
    <definedName name="__bookmark_6">#REF!</definedName>
    <definedName name="_xlnm.Print_Area" localSheetId="4">'пр 4'!$A$1:$I$153</definedName>
  </definedNames>
  <calcPr calcId="162913"/>
</workbook>
</file>

<file path=xl/calcChain.xml><?xml version="1.0" encoding="utf-8"?>
<calcChain xmlns="http://schemas.openxmlformats.org/spreadsheetml/2006/main">
  <c r="F61" i="27"/>
  <c r="F11"/>
  <c r="F12"/>
  <c r="G127"/>
  <c r="G126" s="1"/>
  <c r="G125" s="1"/>
  <c r="G124" s="1"/>
  <c r="G123" s="1"/>
  <c r="G122" s="1"/>
  <c r="H127"/>
  <c r="H126" s="1"/>
  <c r="H125" s="1"/>
  <c r="H124" s="1"/>
  <c r="H123" s="1"/>
  <c r="H122" s="1"/>
  <c r="F127"/>
  <c r="F126"/>
  <c r="F125" s="1"/>
  <c r="F124" s="1"/>
  <c r="F123" s="1"/>
  <c r="F122" s="1"/>
  <c r="G121"/>
  <c r="G120" s="1"/>
  <c r="G119" s="1"/>
  <c r="G118" s="1"/>
  <c r="G117" s="1"/>
  <c r="G116" s="1"/>
  <c r="H121"/>
  <c r="F121"/>
  <c r="H120"/>
  <c r="H119" s="1"/>
  <c r="H118" s="1"/>
  <c r="H117" s="1"/>
  <c r="H116" s="1"/>
  <c r="F120"/>
  <c r="F119" s="1"/>
  <c r="F118" s="1"/>
  <c r="F117" s="1"/>
  <c r="F116" s="1"/>
  <c r="G110"/>
  <c r="H110"/>
  <c r="F110"/>
  <c r="G111"/>
  <c r="H111"/>
  <c r="F111"/>
  <c r="G112"/>
  <c r="H112"/>
  <c r="F112"/>
  <c r="G113"/>
  <c r="H113"/>
  <c r="F113"/>
  <c r="G114"/>
  <c r="H114"/>
  <c r="F114"/>
  <c r="G115"/>
  <c r="H115"/>
  <c r="F115"/>
  <c r="G108" i="16"/>
  <c r="H108"/>
  <c r="F108"/>
  <c r="G120"/>
  <c r="H120"/>
  <c r="F120"/>
  <c r="G121"/>
  <c r="H121"/>
  <c r="F121"/>
  <c r="G122"/>
  <c r="H122"/>
  <c r="F122"/>
  <c r="G123"/>
  <c r="H123"/>
  <c r="F123"/>
  <c r="G75"/>
  <c r="G74" s="1"/>
  <c r="G73" s="1"/>
  <c r="G72" s="1"/>
  <c r="H75"/>
  <c r="H74" s="1"/>
  <c r="H73" s="1"/>
  <c r="H72" s="1"/>
  <c r="F75"/>
  <c r="F74" s="1"/>
  <c r="F73" s="1"/>
  <c r="F72" s="1"/>
  <c r="H133" i="17"/>
  <c r="I133"/>
  <c r="G133"/>
  <c r="H134"/>
  <c r="I134"/>
  <c r="G134"/>
  <c r="H86"/>
  <c r="I86"/>
  <c r="G86"/>
  <c r="H87"/>
  <c r="I87"/>
  <c r="G87"/>
  <c r="H20"/>
  <c r="I20"/>
  <c r="G20"/>
  <c r="H22"/>
  <c r="I22"/>
  <c r="G22"/>
  <c r="G37" i="16"/>
  <c r="G36" s="1"/>
  <c r="G35" s="1"/>
  <c r="G34" s="1"/>
  <c r="H37"/>
  <c r="H36" s="1"/>
  <c r="H35" s="1"/>
  <c r="H34" s="1"/>
  <c r="F37"/>
  <c r="F36" s="1"/>
  <c r="F35" s="1"/>
  <c r="F34" s="1"/>
  <c r="H148" i="17"/>
  <c r="I148"/>
  <c r="G148"/>
  <c r="H149"/>
  <c r="I149"/>
  <c r="G149"/>
  <c r="H150"/>
  <c r="I150"/>
  <c r="G150"/>
  <c r="H151"/>
  <c r="I151"/>
  <c r="G151"/>
  <c r="H96"/>
  <c r="H95" s="1"/>
  <c r="H94" s="1"/>
  <c r="I96"/>
  <c r="I95" s="1"/>
  <c r="I94" s="1"/>
  <c r="G96"/>
  <c r="G95" s="1"/>
  <c r="G94" s="1"/>
  <c r="H97"/>
  <c r="I97"/>
  <c r="G97"/>
  <c r="G25"/>
  <c r="H51"/>
  <c r="H50" s="1"/>
  <c r="H49" s="1"/>
  <c r="H48" s="1"/>
  <c r="I51"/>
  <c r="I50" s="1"/>
  <c r="I49" s="1"/>
  <c r="I48" s="1"/>
  <c r="G51"/>
  <c r="G50" s="1"/>
  <c r="G49" s="1"/>
  <c r="G48" s="1"/>
  <c r="D10" i="23" l="1"/>
  <c r="E10"/>
  <c r="C11"/>
  <c r="D52"/>
  <c r="D51" s="1"/>
  <c r="D50" s="1"/>
  <c r="E52"/>
  <c r="E51" s="1"/>
  <c r="E50" s="1"/>
  <c r="C52"/>
  <c r="C51" s="1"/>
  <c r="C50" s="1"/>
  <c r="H104" i="17" l="1"/>
  <c r="I104"/>
  <c r="G104"/>
  <c r="H27" i="27" l="1"/>
  <c r="H26" s="1"/>
  <c r="H25" s="1"/>
  <c r="H24" s="1"/>
  <c r="H23" s="1"/>
  <c r="H85" i="16"/>
  <c r="G27" i="27"/>
  <c r="G26" s="1"/>
  <c r="G25" s="1"/>
  <c r="G24" s="1"/>
  <c r="G23" s="1"/>
  <c r="G85" i="16"/>
  <c r="I103" i="17"/>
  <c r="I102" s="1"/>
  <c r="I101" s="1"/>
  <c r="I100" s="1"/>
  <c r="I99" s="1"/>
  <c r="F24" i="22" s="1"/>
  <c r="H103" i="17"/>
  <c r="H102" s="1"/>
  <c r="H101" s="1"/>
  <c r="H100" s="1"/>
  <c r="H99" s="1"/>
  <c r="E24" i="22" s="1"/>
  <c r="F27" i="27"/>
  <c r="F26" s="1"/>
  <c r="F25" s="1"/>
  <c r="F24" s="1"/>
  <c r="F23" s="1"/>
  <c r="F85" i="16"/>
  <c r="G103" i="17"/>
  <c r="G102" s="1"/>
  <c r="G101" s="1"/>
  <c r="G100" s="1"/>
  <c r="G99" s="1"/>
  <c r="D24" i="22" s="1"/>
  <c r="C22" i="34"/>
  <c r="G78" i="27" l="1"/>
  <c r="G77" s="1"/>
  <c r="G76" s="1"/>
  <c r="G75" s="1"/>
  <c r="H78"/>
  <c r="H77" s="1"/>
  <c r="H76" s="1"/>
  <c r="H75" s="1"/>
  <c r="F78"/>
  <c r="F77" s="1"/>
  <c r="F76" s="1"/>
  <c r="F75" s="1"/>
  <c r="G82"/>
  <c r="G81" s="1"/>
  <c r="G80" s="1"/>
  <c r="G79" s="1"/>
  <c r="H82"/>
  <c r="H81" s="1"/>
  <c r="H80" s="1"/>
  <c r="H79" s="1"/>
  <c r="F82"/>
  <c r="F81" s="1"/>
  <c r="F80" s="1"/>
  <c r="F79" s="1"/>
  <c r="G49"/>
  <c r="G48" s="1"/>
  <c r="G47" s="1"/>
  <c r="G46" s="1"/>
  <c r="H49"/>
  <c r="H48" s="1"/>
  <c r="H47" s="1"/>
  <c r="H46" s="1"/>
  <c r="F49"/>
  <c r="F48" s="1"/>
  <c r="F47" s="1"/>
  <c r="F46" s="1"/>
  <c r="F10"/>
  <c r="D11" i="22"/>
  <c r="F9" i="16"/>
  <c r="G117" l="1"/>
  <c r="G116" s="1"/>
  <c r="H117"/>
  <c r="H116" s="1"/>
  <c r="F117"/>
  <c r="F116" s="1"/>
  <c r="F119"/>
  <c r="H144" i="17"/>
  <c r="I144"/>
  <c r="G144"/>
  <c r="F27" i="16" l="1"/>
  <c r="F26" s="1"/>
  <c r="F29"/>
  <c r="F28" s="1"/>
  <c r="G90" i="27"/>
  <c r="G89" s="1"/>
  <c r="G88" s="1"/>
  <c r="G87" s="1"/>
  <c r="H90"/>
  <c r="H89" s="1"/>
  <c r="H88" s="1"/>
  <c r="H87" s="1"/>
  <c r="F90"/>
  <c r="F89" s="1"/>
  <c r="F88" s="1"/>
  <c r="F87" s="1"/>
  <c r="G33" i="16"/>
  <c r="H33"/>
  <c r="G27"/>
  <c r="G26" s="1"/>
  <c r="H27"/>
  <c r="H26" s="1"/>
  <c r="G29"/>
  <c r="G28" s="1"/>
  <c r="H29"/>
  <c r="H28" s="1"/>
  <c r="G31"/>
  <c r="G30" s="1"/>
  <c r="H31"/>
  <c r="H30" s="1"/>
  <c r="F31"/>
  <c r="F30" s="1"/>
  <c r="G17" i="17" l="1"/>
  <c r="F16" i="16" s="1"/>
  <c r="H17" i="17"/>
  <c r="H25"/>
  <c r="I25"/>
  <c r="G62" i="27" l="1"/>
  <c r="H37" i="17"/>
  <c r="I37"/>
  <c r="G37"/>
  <c r="H39"/>
  <c r="I39"/>
  <c r="G39"/>
  <c r="H35"/>
  <c r="I35"/>
  <c r="G35"/>
  <c r="D14" i="36"/>
  <c r="E14"/>
  <c r="C14"/>
  <c r="C14" i="35"/>
  <c r="D14" i="33"/>
  <c r="E14"/>
  <c r="C14"/>
  <c r="D12" i="29"/>
  <c r="E12"/>
  <c r="C12"/>
  <c r="E14" i="37"/>
  <c r="D14"/>
  <c r="C14"/>
  <c r="E4"/>
  <c r="D14" i="32"/>
  <c r="E14"/>
  <c r="C14"/>
  <c r="C14" i="30"/>
  <c r="D14"/>
  <c r="E14"/>
  <c r="D56" i="23" l="1"/>
  <c r="D55" s="1"/>
  <c r="D54" s="1"/>
  <c r="E56"/>
  <c r="E55" s="1"/>
  <c r="E54" s="1"/>
  <c r="C56"/>
  <c r="C55" s="1"/>
  <c r="C54" s="1"/>
  <c r="D45"/>
  <c r="D44" s="1"/>
  <c r="E45"/>
  <c r="E44" s="1"/>
  <c r="C45"/>
  <c r="C44" s="1"/>
  <c r="D42"/>
  <c r="D41" s="1"/>
  <c r="E42"/>
  <c r="E41" s="1"/>
  <c r="C42"/>
  <c r="C41" s="1"/>
  <c r="D38"/>
  <c r="D37" s="1"/>
  <c r="E38"/>
  <c r="E37" s="1"/>
  <c r="C38"/>
  <c r="C37" s="1"/>
  <c r="D32"/>
  <c r="D31" s="1"/>
  <c r="D30" s="1"/>
  <c r="E32"/>
  <c r="E31" s="1"/>
  <c r="E30" s="1"/>
  <c r="C32"/>
  <c r="C31" s="1"/>
  <c r="C30" s="1"/>
  <c r="D28"/>
  <c r="E28"/>
  <c r="C28"/>
  <c r="D26"/>
  <c r="E26"/>
  <c r="C26"/>
  <c r="D24"/>
  <c r="E24"/>
  <c r="C24"/>
  <c r="D22"/>
  <c r="E22"/>
  <c r="C22"/>
  <c r="D14"/>
  <c r="E14"/>
  <c r="D18"/>
  <c r="E18"/>
  <c r="D16"/>
  <c r="D13" s="1"/>
  <c r="D12" s="1"/>
  <c r="E16"/>
  <c r="C18"/>
  <c r="C16"/>
  <c r="C14"/>
  <c r="D68"/>
  <c r="E68"/>
  <c r="C68"/>
  <c r="D79"/>
  <c r="D78" s="1"/>
  <c r="E79"/>
  <c r="E78" s="1"/>
  <c r="C79"/>
  <c r="C78" s="1"/>
  <c r="D76"/>
  <c r="D75" s="1"/>
  <c r="E76"/>
  <c r="E75"/>
  <c r="C76"/>
  <c r="C75" s="1"/>
  <c r="D73"/>
  <c r="D72" s="1"/>
  <c r="E73"/>
  <c r="E72" s="1"/>
  <c r="C73"/>
  <c r="C72" s="1"/>
  <c r="D61"/>
  <c r="E61"/>
  <c r="C61"/>
  <c r="D63"/>
  <c r="E63"/>
  <c r="C63"/>
  <c r="D65"/>
  <c r="E65"/>
  <c r="D70"/>
  <c r="D67" s="1"/>
  <c r="E70"/>
  <c r="C70"/>
  <c r="C67" s="1"/>
  <c r="C65"/>
  <c r="E4" i="30"/>
  <c r="C4" i="34"/>
  <c r="E4" i="36"/>
  <c r="E4" i="35"/>
  <c r="F4" i="33"/>
  <c r="F4" i="29"/>
  <c r="E4" i="32"/>
  <c r="G94" i="27"/>
  <c r="H94"/>
  <c r="F94"/>
  <c r="G86"/>
  <c r="H86"/>
  <c r="F86"/>
  <c r="G64"/>
  <c r="H64"/>
  <c r="F64"/>
  <c r="G53"/>
  <c r="G52" s="1"/>
  <c r="G51" s="1"/>
  <c r="G50" s="1"/>
  <c r="H53"/>
  <c r="H52" s="1"/>
  <c r="H51" s="1"/>
  <c r="H50" s="1"/>
  <c r="F53"/>
  <c r="E67" i="23" l="1"/>
  <c r="E60"/>
  <c r="D60"/>
  <c r="C60"/>
  <c r="C59" s="1"/>
  <c r="C58" s="1"/>
  <c r="C10" s="1"/>
  <c r="E13"/>
  <c r="E12" s="1"/>
  <c r="C13"/>
  <c r="C12" s="1"/>
  <c r="D59"/>
  <c r="D58" s="1"/>
  <c r="E40"/>
  <c r="D40"/>
  <c r="C40"/>
  <c r="C36" s="1"/>
  <c r="D36"/>
  <c r="E36"/>
  <c r="D21"/>
  <c r="D20" s="1"/>
  <c r="C21"/>
  <c r="C20" s="1"/>
  <c r="E21"/>
  <c r="E20" s="1"/>
  <c r="H4" i="27"/>
  <c r="I4" i="17"/>
  <c r="G119" i="16"/>
  <c r="G118" s="1"/>
  <c r="H119"/>
  <c r="H118" s="1"/>
  <c r="H4"/>
  <c r="H138" i="17"/>
  <c r="G41" i="27" s="1"/>
  <c r="G40" s="1"/>
  <c r="G39" s="1"/>
  <c r="G38" s="1"/>
  <c r="I138" i="17"/>
  <c r="H41" i="27" s="1"/>
  <c r="H40" s="1"/>
  <c r="H39" s="1"/>
  <c r="H38" s="1"/>
  <c r="G138" i="17"/>
  <c r="F41" i="27" s="1"/>
  <c r="H122" i="17"/>
  <c r="H121" s="1"/>
  <c r="I122"/>
  <c r="I121" s="1"/>
  <c r="G122"/>
  <c r="G121" s="1"/>
  <c r="H119"/>
  <c r="H118" s="1"/>
  <c r="I119"/>
  <c r="I118" s="1"/>
  <c r="G119"/>
  <c r="H112"/>
  <c r="I112"/>
  <c r="I111" s="1"/>
  <c r="G112"/>
  <c r="G111" s="1"/>
  <c r="E59" i="23" l="1"/>
  <c r="E58" s="1"/>
  <c r="I117" i="17"/>
  <c r="I116" s="1"/>
  <c r="H117"/>
  <c r="H116" s="1"/>
  <c r="G118"/>
  <c r="F98" i="16"/>
  <c r="F32" i="27"/>
  <c r="E11" i="23"/>
  <c r="D11"/>
  <c r="G92" i="16"/>
  <c r="H111" i="17"/>
  <c r="H110" s="1"/>
  <c r="H109" s="1"/>
  <c r="H108" s="1"/>
  <c r="H107" s="1"/>
  <c r="E26" i="22" s="1"/>
  <c r="F62" i="27"/>
  <c r="H36"/>
  <c r="F36"/>
  <c r="F35" s="1"/>
  <c r="I110" i="17"/>
  <c r="I109" s="1"/>
  <c r="I108" s="1"/>
  <c r="I107" s="1"/>
  <c r="F26" i="22" s="1"/>
  <c r="H99" i="27"/>
  <c r="H98" s="1"/>
  <c r="H97" s="1"/>
  <c r="H96" s="1"/>
  <c r="H95" s="1"/>
  <c r="G32"/>
  <c r="G31" s="1"/>
  <c r="G30" s="1"/>
  <c r="F113" i="16"/>
  <c r="F112" s="1"/>
  <c r="G113"/>
  <c r="G112" s="1"/>
  <c r="H92"/>
  <c r="G99" i="27"/>
  <c r="G98" s="1"/>
  <c r="G97" s="1"/>
  <c r="G96" s="1"/>
  <c r="G95" s="1"/>
  <c r="G110" i="17"/>
  <c r="G109" s="1"/>
  <c r="G108" s="1"/>
  <c r="G107" s="1"/>
  <c r="D26" i="22" s="1"/>
  <c r="F99" i="27"/>
  <c r="F98" s="1"/>
  <c r="F97" s="1"/>
  <c r="F96" s="1"/>
  <c r="F95" s="1"/>
  <c r="H32"/>
  <c r="H31" s="1"/>
  <c r="H30" s="1"/>
  <c r="G36"/>
  <c r="H113" i="16"/>
  <c r="H112" s="1"/>
  <c r="F92"/>
  <c r="G117" i="17" l="1"/>
  <c r="G116" s="1"/>
  <c r="H9"/>
  <c r="I9"/>
  <c r="F83" i="16"/>
  <c r="F82" s="1"/>
  <c r="G24"/>
  <c r="H24"/>
  <c r="F24"/>
  <c r="F33"/>
  <c r="F32" s="1"/>
  <c r="G43"/>
  <c r="G42" s="1"/>
  <c r="G41" s="1"/>
  <c r="G40" s="1"/>
  <c r="G39" s="1"/>
  <c r="G38" s="1"/>
  <c r="H43"/>
  <c r="H42" s="1"/>
  <c r="H41" s="1"/>
  <c r="H40" s="1"/>
  <c r="H39" s="1"/>
  <c r="H38" s="1"/>
  <c r="F43"/>
  <c r="F42" s="1"/>
  <c r="F41" s="1"/>
  <c r="F40" s="1"/>
  <c r="F39" s="1"/>
  <c r="F38" s="1"/>
  <c r="G49"/>
  <c r="G48" s="1"/>
  <c r="H49"/>
  <c r="H48" s="1"/>
  <c r="H47" s="1"/>
  <c r="H46" s="1"/>
  <c r="H45" s="1"/>
  <c r="H44" s="1"/>
  <c r="F49"/>
  <c r="F48" s="1"/>
  <c r="F47" s="1"/>
  <c r="F46" s="1"/>
  <c r="F45" s="1"/>
  <c r="F4" i="22"/>
  <c r="E4" i="23"/>
  <c r="D16" i="18"/>
  <c r="D15" s="1"/>
  <c r="D14" s="1"/>
  <c r="D13" s="1"/>
  <c r="E16"/>
  <c r="E15" s="1"/>
  <c r="E14" s="1"/>
  <c r="E13" s="1"/>
  <c r="C16"/>
  <c r="C15" s="1"/>
  <c r="C14" s="1"/>
  <c r="C13" s="1"/>
  <c r="F118" i="16"/>
  <c r="G29" i="27"/>
  <c r="H29"/>
  <c r="F31"/>
  <c r="F30" s="1"/>
  <c r="F29" s="1"/>
  <c r="G93"/>
  <c r="G92" s="1"/>
  <c r="G91" s="1"/>
  <c r="H93"/>
  <c r="H92" s="1"/>
  <c r="H91" s="1"/>
  <c r="F93"/>
  <c r="F92" s="1"/>
  <c r="F91" s="1"/>
  <c r="G85"/>
  <c r="G84" s="1"/>
  <c r="G83" s="1"/>
  <c r="H85"/>
  <c r="H84" s="1"/>
  <c r="H83" s="1"/>
  <c r="F85"/>
  <c r="F84" s="1"/>
  <c r="F83" s="1"/>
  <c r="F52"/>
  <c r="F51" s="1"/>
  <c r="F50" s="1"/>
  <c r="F40"/>
  <c r="F39" s="1"/>
  <c r="F38" s="1"/>
  <c r="G35"/>
  <c r="G34" s="1"/>
  <c r="G33" s="1"/>
  <c r="H35"/>
  <c r="H34" s="1"/>
  <c r="H33" s="1"/>
  <c r="F34"/>
  <c r="F33" s="1"/>
  <c r="H83" i="17"/>
  <c r="H130"/>
  <c r="H129" s="1"/>
  <c r="I130"/>
  <c r="I129" s="1"/>
  <c r="G130"/>
  <c r="G129" s="1"/>
  <c r="H33"/>
  <c r="I33"/>
  <c r="G33"/>
  <c r="H127"/>
  <c r="H126" s="1"/>
  <c r="I127"/>
  <c r="I126" s="1"/>
  <c r="G127"/>
  <c r="G126" s="1"/>
  <c r="H137"/>
  <c r="I137"/>
  <c r="G137"/>
  <c r="H72"/>
  <c r="G69" i="27" s="1"/>
  <c r="I72" i="17"/>
  <c r="H69" i="27" s="1"/>
  <c r="G72" i="17"/>
  <c r="F69" i="27" s="1"/>
  <c r="H75" i="17"/>
  <c r="G70" i="27" s="1"/>
  <c r="I75" i="17"/>
  <c r="H70" i="27" s="1"/>
  <c r="H45" i="17"/>
  <c r="H44" s="1"/>
  <c r="H43" s="1"/>
  <c r="I45"/>
  <c r="I44" s="1"/>
  <c r="I43" s="1"/>
  <c r="G45"/>
  <c r="G44" s="1"/>
  <c r="G43" s="1"/>
  <c r="H64"/>
  <c r="G74" i="27" s="1"/>
  <c r="G73" s="1"/>
  <c r="G72" s="1"/>
  <c r="G71" s="1"/>
  <c r="I64" i="17"/>
  <c r="H74" i="27" s="1"/>
  <c r="H73" s="1"/>
  <c r="H72" s="1"/>
  <c r="H71" s="1"/>
  <c r="G64" i="17"/>
  <c r="F74" i="27" s="1"/>
  <c r="F73" s="1"/>
  <c r="F72" s="1"/>
  <c r="F71" s="1"/>
  <c r="H57" i="17"/>
  <c r="H56" s="1"/>
  <c r="H55" s="1"/>
  <c r="H54" s="1"/>
  <c r="H53" s="1"/>
  <c r="E15" i="22" s="1"/>
  <c r="I57" i="17"/>
  <c r="I56" s="1"/>
  <c r="I55" s="1"/>
  <c r="I54" s="1"/>
  <c r="I53" s="1"/>
  <c r="F15" i="22" s="1"/>
  <c r="G57" i="17"/>
  <c r="G56" s="1"/>
  <c r="G55" s="1"/>
  <c r="G54" s="1"/>
  <c r="G53" s="1"/>
  <c r="D15" i="22" s="1"/>
  <c r="I29" i="17"/>
  <c r="H29"/>
  <c r="G29"/>
  <c r="G24" s="1"/>
  <c r="F22" i="16"/>
  <c r="H15" i="17"/>
  <c r="I17"/>
  <c r="I146"/>
  <c r="H146"/>
  <c r="G146"/>
  <c r="H91" i="16"/>
  <c r="H90" s="1"/>
  <c r="H89" s="1"/>
  <c r="H88" s="1"/>
  <c r="H87" s="1"/>
  <c r="G91"/>
  <c r="G90" s="1"/>
  <c r="G89" s="1"/>
  <c r="G88" s="1"/>
  <c r="G87" s="1"/>
  <c r="F91"/>
  <c r="F90" s="1"/>
  <c r="F89" s="1"/>
  <c r="F88" s="1"/>
  <c r="F87" s="1"/>
  <c r="G41" i="17"/>
  <c r="H41"/>
  <c r="I41"/>
  <c r="G75"/>
  <c r="F70" i="27" s="1"/>
  <c r="G83" i="17"/>
  <c r="I83"/>
  <c r="G91"/>
  <c r="H91"/>
  <c r="I91"/>
  <c r="I141"/>
  <c r="H141"/>
  <c r="G141"/>
  <c r="F45" i="27" s="1"/>
  <c r="H32" i="16"/>
  <c r="G32"/>
  <c r="G23" i="17" l="1"/>
  <c r="H68" i="27"/>
  <c r="H67" s="1"/>
  <c r="H66" s="1"/>
  <c r="G63"/>
  <c r="H24" i="17"/>
  <c r="H23" s="1"/>
  <c r="H63" i="27"/>
  <c r="I24" i="17"/>
  <c r="I23" s="1"/>
  <c r="F68" i="27"/>
  <c r="F67" s="1"/>
  <c r="F66" s="1"/>
  <c r="G68"/>
  <c r="G67" s="1"/>
  <c r="G66" s="1"/>
  <c r="H9" i="16"/>
  <c r="H10" i="27"/>
  <c r="F11" i="22"/>
  <c r="G10" i="27"/>
  <c r="E11" i="22"/>
  <c r="G9" i="16"/>
  <c r="G21" i="17"/>
  <c r="I71"/>
  <c r="I70" s="1"/>
  <c r="I69" s="1"/>
  <c r="I68" s="1"/>
  <c r="I67" s="1"/>
  <c r="H71"/>
  <c r="H70" s="1"/>
  <c r="H69" s="1"/>
  <c r="H68" s="1"/>
  <c r="H67" s="1"/>
  <c r="G71"/>
  <c r="G70" s="1"/>
  <c r="G69" s="1"/>
  <c r="G68" s="1"/>
  <c r="G67" s="1"/>
  <c r="F28" i="27"/>
  <c r="H62"/>
  <c r="H140" i="17"/>
  <c r="H136" s="1"/>
  <c r="G45" i="27"/>
  <c r="G44" s="1"/>
  <c r="G43" s="1"/>
  <c r="G42" s="1"/>
  <c r="G37" s="1"/>
  <c r="G115" i="16"/>
  <c r="G114" s="1"/>
  <c r="I15" i="17"/>
  <c r="H58" i="27"/>
  <c r="H57" s="1"/>
  <c r="H56" s="1"/>
  <c r="H55" s="1"/>
  <c r="F23" i="16"/>
  <c r="F63" i="27"/>
  <c r="G140" i="17"/>
  <c r="G136" s="1"/>
  <c r="F44" i="27"/>
  <c r="F43" s="1"/>
  <c r="F42" s="1"/>
  <c r="F37" s="1"/>
  <c r="F115" i="16"/>
  <c r="F114" s="1"/>
  <c r="I90" i="17"/>
  <c r="I89" s="1"/>
  <c r="H22" i="27"/>
  <c r="H21" s="1"/>
  <c r="H20" s="1"/>
  <c r="H19" s="1"/>
  <c r="H18" s="1"/>
  <c r="G82" i="17"/>
  <c r="G81" s="1"/>
  <c r="G80" s="1"/>
  <c r="F17" i="27"/>
  <c r="F16" s="1"/>
  <c r="F15" s="1"/>
  <c r="F14" s="1"/>
  <c r="F13" s="1"/>
  <c r="I63" i="17"/>
  <c r="G56" i="16"/>
  <c r="H105" i="27"/>
  <c r="H104" s="1"/>
  <c r="H103" s="1"/>
  <c r="H102" s="1"/>
  <c r="G65"/>
  <c r="G25" i="16"/>
  <c r="H28" i="27"/>
  <c r="G14" i="17"/>
  <c r="F58" i="27"/>
  <c r="F57" s="1"/>
  <c r="F56" s="1"/>
  <c r="F55" s="1"/>
  <c r="H23" i="16"/>
  <c r="G63" i="17"/>
  <c r="G62" s="1"/>
  <c r="G61" s="1"/>
  <c r="G60" s="1"/>
  <c r="G59" s="1"/>
  <c r="D16" i="22" s="1"/>
  <c r="H56" i="16"/>
  <c r="F105" i="27"/>
  <c r="F104" s="1"/>
  <c r="F103" s="1"/>
  <c r="F102" s="1"/>
  <c r="H65"/>
  <c r="H25" i="16"/>
  <c r="G109" i="27"/>
  <c r="G108" s="1"/>
  <c r="G107" s="1"/>
  <c r="G106" s="1"/>
  <c r="I82" i="17"/>
  <c r="I81" s="1"/>
  <c r="I80" s="1"/>
  <c r="H17" i="27"/>
  <c r="H16" s="1"/>
  <c r="H15" s="1"/>
  <c r="H14" s="1"/>
  <c r="H13" s="1"/>
  <c r="I140" i="17"/>
  <c r="I136" s="1"/>
  <c r="H45" i="27"/>
  <c r="H44" s="1"/>
  <c r="H43" s="1"/>
  <c r="H42" s="1"/>
  <c r="H37" s="1"/>
  <c r="H115" i="16"/>
  <c r="H114" s="1"/>
  <c r="G90" i="17"/>
  <c r="G89" s="1"/>
  <c r="F22" i="27"/>
  <c r="F21" s="1"/>
  <c r="F20" s="1"/>
  <c r="F19" s="1"/>
  <c r="F18" s="1"/>
  <c r="H14" i="17"/>
  <c r="G58" i="27"/>
  <c r="G57" s="1"/>
  <c r="G56" s="1"/>
  <c r="G55" s="1"/>
  <c r="G23" i="16"/>
  <c r="F56"/>
  <c r="F65" i="27"/>
  <c r="F25" i="16"/>
  <c r="H109" i="27"/>
  <c r="H108" s="1"/>
  <c r="H107" s="1"/>
  <c r="H106" s="1"/>
  <c r="H82" i="17"/>
  <c r="H81" s="1"/>
  <c r="H79" s="1"/>
  <c r="H78" s="1"/>
  <c r="G17" i="27"/>
  <c r="G16" s="1"/>
  <c r="G15" s="1"/>
  <c r="G14" s="1"/>
  <c r="G13" s="1"/>
  <c r="H90" i="17"/>
  <c r="H89" s="1"/>
  <c r="G22" i="27"/>
  <c r="G21" s="1"/>
  <c r="G20" s="1"/>
  <c r="G19" s="1"/>
  <c r="G18" s="1"/>
  <c r="H63" i="17"/>
  <c r="H125"/>
  <c r="H124" s="1"/>
  <c r="G105" i="27"/>
  <c r="G104" s="1"/>
  <c r="G103" s="1"/>
  <c r="G102" s="1"/>
  <c r="F109"/>
  <c r="F108" s="1"/>
  <c r="F107" s="1"/>
  <c r="F106" s="1"/>
  <c r="G28"/>
  <c r="G47" i="16"/>
  <c r="G13" i="17"/>
  <c r="G22" i="16"/>
  <c r="H22"/>
  <c r="H81"/>
  <c r="H80" s="1"/>
  <c r="G83"/>
  <c r="G82" s="1"/>
  <c r="F81"/>
  <c r="F80" s="1"/>
  <c r="H83"/>
  <c r="H82" s="1"/>
  <c r="G84"/>
  <c r="G79" s="1"/>
  <c r="H84"/>
  <c r="H79" s="1"/>
  <c r="G81"/>
  <c r="G80" s="1"/>
  <c r="G78" s="1"/>
  <c r="G77" s="1"/>
  <c r="G76" s="1"/>
  <c r="F84"/>
  <c r="F79" s="1"/>
  <c r="I12" i="17"/>
  <c r="F13" i="22" s="1"/>
  <c r="G57" i="16"/>
  <c r="H64"/>
  <c r="H63" s="1"/>
  <c r="H62" s="1"/>
  <c r="H61" s="1"/>
  <c r="H60" s="1"/>
  <c r="H59" s="1"/>
  <c r="H58" s="1"/>
  <c r="H71"/>
  <c r="H70" s="1"/>
  <c r="H69" s="1"/>
  <c r="H68" s="1"/>
  <c r="G98"/>
  <c r="G97" s="1"/>
  <c r="H100"/>
  <c r="H99" s="1"/>
  <c r="F104"/>
  <c r="F103" s="1"/>
  <c r="H106"/>
  <c r="H105" s="1"/>
  <c r="G16"/>
  <c r="G15" s="1"/>
  <c r="G14" s="1"/>
  <c r="G13" s="1"/>
  <c r="G12" s="1"/>
  <c r="G11" s="1"/>
  <c r="H57"/>
  <c r="F64"/>
  <c r="F63" s="1"/>
  <c r="F62" s="1"/>
  <c r="F61" s="1"/>
  <c r="F60" s="1"/>
  <c r="F59" s="1"/>
  <c r="F58" s="1"/>
  <c r="F71"/>
  <c r="F70" s="1"/>
  <c r="H98"/>
  <c r="H97" s="1"/>
  <c r="F100"/>
  <c r="F99" s="1"/>
  <c r="F106"/>
  <c r="F105" s="1"/>
  <c r="H16"/>
  <c r="H15" s="1"/>
  <c r="H14" s="1"/>
  <c r="H13" s="1"/>
  <c r="H12" s="1"/>
  <c r="H11" s="1"/>
  <c r="F57"/>
  <c r="F97"/>
  <c r="G104"/>
  <c r="F15"/>
  <c r="F14" s="1"/>
  <c r="F13" s="1"/>
  <c r="F12" s="1"/>
  <c r="F11" s="1"/>
  <c r="G64"/>
  <c r="G63" s="1"/>
  <c r="G62" s="1"/>
  <c r="G61" s="1"/>
  <c r="G60" s="1"/>
  <c r="G59" s="1"/>
  <c r="G58" s="1"/>
  <c r="G71"/>
  <c r="G70" s="1"/>
  <c r="G69" s="1"/>
  <c r="G68" s="1"/>
  <c r="G100"/>
  <c r="G99" s="1"/>
  <c r="H104"/>
  <c r="G106"/>
  <c r="G105" s="1"/>
  <c r="F44"/>
  <c r="I13" i="17"/>
  <c r="I14"/>
  <c r="I16"/>
  <c r="G12"/>
  <c r="D13" i="22" s="1"/>
  <c r="G16" i="17"/>
  <c r="G15"/>
  <c r="H12"/>
  <c r="E13" i="22" s="1"/>
  <c r="H16" i="17"/>
  <c r="H13"/>
  <c r="H88" l="1"/>
  <c r="H85"/>
  <c r="I21"/>
  <c r="F14" i="22" s="1"/>
  <c r="H21" i="17"/>
  <c r="E14" i="22" s="1"/>
  <c r="F96" i="16"/>
  <c r="F95" s="1"/>
  <c r="H78"/>
  <c r="H77" s="1"/>
  <c r="H76" s="1"/>
  <c r="G96"/>
  <c r="G95" s="1"/>
  <c r="H96"/>
  <c r="H95" s="1"/>
  <c r="G61" i="27"/>
  <c r="G60" s="1"/>
  <c r="H115" i="17"/>
  <c r="H114" s="1"/>
  <c r="G11"/>
  <c r="F60" i="27"/>
  <c r="F59" s="1"/>
  <c r="F54" s="1"/>
  <c r="I88" i="17"/>
  <c r="H111" i="16"/>
  <c r="H110" s="1"/>
  <c r="H109" s="1"/>
  <c r="H107" s="1"/>
  <c r="G111"/>
  <c r="G110" s="1"/>
  <c r="G109" s="1"/>
  <c r="G107" s="1"/>
  <c r="F111"/>
  <c r="F110" s="1"/>
  <c r="F109" s="1"/>
  <c r="F107" s="1"/>
  <c r="F21"/>
  <c r="H21"/>
  <c r="G21"/>
  <c r="H55"/>
  <c r="H54" s="1"/>
  <c r="H53" s="1"/>
  <c r="H52" s="1"/>
  <c r="H51" s="1"/>
  <c r="H50" s="1"/>
  <c r="G55"/>
  <c r="G54" s="1"/>
  <c r="G53" s="1"/>
  <c r="G52" s="1"/>
  <c r="G51" s="1"/>
  <c r="G50" s="1"/>
  <c r="H62" i="17"/>
  <c r="H61" s="1"/>
  <c r="H60" s="1"/>
  <c r="H59" s="1"/>
  <c r="I79"/>
  <c r="I78" s="1"/>
  <c r="I77" s="1"/>
  <c r="I62"/>
  <c r="I61" s="1"/>
  <c r="I60" s="1"/>
  <c r="I59" s="1"/>
  <c r="G46" i="16"/>
  <c r="G45" s="1"/>
  <c r="G44" s="1"/>
  <c r="G79" i="17"/>
  <c r="G78" s="1"/>
  <c r="D20" i="22" s="1"/>
  <c r="D19" s="1"/>
  <c r="H101" i="27"/>
  <c r="H100" s="1"/>
  <c r="G88" i="17"/>
  <c r="H61" i="27"/>
  <c r="H60" s="1"/>
  <c r="H80" i="17"/>
  <c r="G66"/>
  <c r="D18" i="22"/>
  <c r="D17" s="1"/>
  <c r="G101" i="27"/>
  <c r="G100" s="1"/>
  <c r="F101"/>
  <c r="F100" s="1"/>
  <c r="G125" i="17"/>
  <c r="G124" s="1"/>
  <c r="F55" i="16"/>
  <c r="F54" s="1"/>
  <c r="F53" s="1"/>
  <c r="F52" s="1"/>
  <c r="F51" s="1"/>
  <c r="F50" s="1"/>
  <c r="I125" i="17"/>
  <c r="I124" s="1"/>
  <c r="F102" i="16"/>
  <c r="F101" s="1"/>
  <c r="I135" i="17"/>
  <c r="H135"/>
  <c r="F78" i="16"/>
  <c r="F77" s="1"/>
  <c r="F76" s="1"/>
  <c r="H103"/>
  <c r="H102" s="1"/>
  <c r="H101" s="1"/>
  <c r="G103"/>
  <c r="G102" s="1"/>
  <c r="G101" s="1"/>
  <c r="I66" i="17"/>
  <c r="F18" i="22"/>
  <c r="F17" s="1"/>
  <c r="H77" i="17"/>
  <c r="E20" i="22"/>
  <c r="E19" s="1"/>
  <c r="H66" i="17"/>
  <c r="E18" i="22"/>
  <c r="E17" s="1"/>
  <c r="D14"/>
  <c r="D12" s="1"/>
  <c r="G135" i="17"/>
  <c r="G20" i="16" l="1"/>
  <c r="G19" s="1"/>
  <c r="G18" s="1"/>
  <c r="G17" s="1"/>
  <c r="G10" s="1"/>
  <c r="H20"/>
  <c r="H19" s="1"/>
  <c r="H18" s="1"/>
  <c r="F20"/>
  <c r="F19" s="1"/>
  <c r="F18" s="1"/>
  <c r="F17" s="1"/>
  <c r="F10" s="1"/>
  <c r="I85" i="17"/>
  <c r="F23" i="22"/>
  <c r="F22" s="1"/>
  <c r="G85" i="17"/>
  <c r="D23" i="22"/>
  <c r="D22" s="1"/>
  <c r="H106" i="17"/>
  <c r="E27" i="22"/>
  <c r="E25" s="1"/>
  <c r="G115" i="17"/>
  <c r="G114" s="1"/>
  <c r="I115"/>
  <c r="I114" s="1"/>
  <c r="F94" i="16"/>
  <c r="F93" s="1"/>
  <c r="G59" i="27"/>
  <c r="H59"/>
  <c r="G77" i="17"/>
  <c r="E23" i="22"/>
  <c r="E22" s="1"/>
  <c r="F20"/>
  <c r="F19" s="1"/>
  <c r="F16"/>
  <c r="F12" s="1"/>
  <c r="I11" i="17"/>
  <c r="E16" i="22"/>
  <c r="E12" s="1"/>
  <c r="H11" i="17"/>
  <c r="H132"/>
  <c r="E29" i="22"/>
  <c r="E28" s="1"/>
  <c r="I132" i="17"/>
  <c r="F29" i="22"/>
  <c r="F28" s="1"/>
  <c r="G132" i="17"/>
  <c r="D29" i="22"/>
  <c r="D28" s="1"/>
  <c r="G94" i="16"/>
  <c r="G93" s="1"/>
  <c r="H94"/>
  <c r="H93" s="1"/>
  <c r="H17" l="1"/>
  <c r="H10" s="1"/>
  <c r="F27" i="22"/>
  <c r="F25" s="1"/>
  <c r="I106" i="17"/>
  <c r="G106"/>
  <c r="D27" i="22"/>
  <c r="G153" i="17"/>
  <c r="E30" i="22"/>
  <c r="H153" i="17"/>
  <c r="F30" i="22"/>
  <c r="H54" i="27"/>
  <c r="H12" s="1"/>
  <c r="G54"/>
  <c r="G12" s="1"/>
  <c r="I153" i="17"/>
  <c r="D25" i="22"/>
  <c r="D30" s="1"/>
  <c r="F69" i="16"/>
  <c r="F68" s="1"/>
  <c r="F67" s="1"/>
  <c r="G67"/>
  <c r="H67"/>
  <c r="H66" l="1"/>
  <c r="H65" s="1"/>
  <c r="F66"/>
  <c r="F65" s="1"/>
  <c r="G66"/>
  <c r="G65" s="1"/>
  <c r="H11" i="27"/>
  <c r="G11"/>
  <c r="G10" i="17"/>
  <c r="C20" i="18" s="1"/>
  <c r="C19" s="1"/>
  <c r="C18" s="1"/>
  <c r="C17" s="1"/>
  <c r="H10" i="17"/>
  <c r="D20" i="18" s="1"/>
  <c r="D19" s="1"/>
  <c r="D12" s="1"/>
  <c r="D11" s="1"/>
  <c r="I10" i="17"/>
  <c r="E20" i="18" s="1"/>
  <c r="E19" s="1"/>
  <c r="G86" i="16"/>
  <c r="H86"/>
  <c r="H124" l="1"/>
  <c r="G124"/>
  <c r="E12" i="18"/>
  <c r="E11" s="1"/>
  <c r="E18"/>
  <c r="E17" s="1"/>
  <c r="D18"/>
  <c r="D17" s="1"/>
  <c r="F86" i="16"/>
  <c r="F124" s="1"/>
  <c r="C12" i="18"/>
  <c r="C11" s="1"/>
  <c r="C21" s="1"/>
</calcChain>
</file>

<file path=xl/sharedStrings.xml><?xml version="1.0" encoding="utf-8"?>
<sst xmlns="http://schemas.openxmlformats.org/spreadsheetml/2006/main" count="1277" uniqueCount="381">
  <si>
    <t>Наименование показателя</t>
  </si>
  <si>
    <t>X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</si>
  <si>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</si>
  <si>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</si>
  <si>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</si>
  <si>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</si>
  <si>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</si>
  <si>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</si>
  <si>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</si>
  <si>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</si>
  <si>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</si>
  <si>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</si>
  <si>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</si>
  <si>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</si>
  <si>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</si>
  <si>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</si>
  <si>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</si>
  <si>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</si>
  <si>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</si>
  <si>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000 10500000000000000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</si>
  <si>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</si>
  <si>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</si>
  <si>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</si>
  <si>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</si>
  <si>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</si>
  <si>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</si>
  <si>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</si>
  <si>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</si>
  <si>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</si>
  <si>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</si>
  <si>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</si>
  <si>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</si>
  <si>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</si>
  <si>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</si>
  <si>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</si>
  <si>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</si>
  <si>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</si>
  <si>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</si>
  <si>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</si>
  <si>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Иные межбюджетные трансферты</t>
  </si>
  <si>
    <t>Прочие межбюджетные трансферты, передаваемые бюджетам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</si>
  <si>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</si>
  <si>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</si>
  <si>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</si>
  <si>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</si>
  <si>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</si>
  <si>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</si>
  <si>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</si>
  <si>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</si>
  <si>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</si>
  <si>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</si>
  <si>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</si>
  <si>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</si>
  <si>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КУЛЬТУРА, КИНЕМАТОГРАФИЯ</t>
  </si>
  <si>
    <t>Культура</t>
  </si>
  <si>
    <t>(руб.)</t>
  </si>
  <si>
    <t>Наименование</t>
  </si>
  <si>
    <t>КЦСР</t>
  </si>
  <si>
    <t>КВР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</si>
  <si>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</si>
  <si>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</si>
  <si>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</si>
  <si>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</si>
  <si>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</si>
  <si>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</si>
  <si>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Содержание и ремонт,  капитальный ремонт автомобильных дорог общего пользования и искусственных сооружений на них</t>
  </si>
  <si>
    <t>540</t>
  </si>
  <si>
    <t>Приложение 1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</si>
  <si>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</si>
  <si>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</si>
  <si>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</si>
  <si>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</si>
  <si>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</si>
  <si>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</si>
  <si>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Приложение 2</t>
  </si>
  <si>
    <t>№ п/п</t>
  </si>
  <si>
    <t>1.</t>
  </si>
  <si>
    <t>Приложение 3</t>
  </si>
  <si>
    <t xml:space="preserve"> 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</si>
  <si>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</si>
  <si>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</si>
  <si>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</si>
  <si>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</si>
  <si>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Благоустройство</t>
  </si>
  <si>
    <t>Уплата налогов, сборов и иных платежей</t>
  </si>
  <si>
    <t>ЖИЛИЩНО-КОММУНАЛЬНОЕ ХОЗЯЙСТВО</t>
  </si>
  <si>
    <t>Уплата иных платежей</t>
  </si>
  <si>
    <t>000 20210000000000150</t>
  </si>
  <si>
    <t>000 20215001000000150</t>
  </si>
  <si>
    <t>000 20230000000000150</t>
  </si>
  <si>
    <t>000 20235118000000150</t>
  </si>
  <si>
    <t>Прочие безвозмездные поступления в бюджеты сельских поселений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</si>
  <si>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</si>
  <si>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</t>
  </si>
  <si>
    <t>182 10102010011000110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</si>
  <si>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</si>
  <si>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</si>
  <si>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</si>
  <si>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</si>
  <si>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</t>
  </si>
  <si>
    <t>000 10503000010000110</t>
  </si>
  <si>
    <t>000 10503010010000110</t>
  </si>
  <si>
    <t>182 10503010011000110</t>
  </si>
  <si>
    <t>182 10601030101000110</t>
  </si>
  <si>
    <t>182 10606043101000110</t>
  </si>
  <si>
    <t>Другие общегосударственные вопросы</t>
  </si>
  <si>
    <t>Членские взносы в Совет (ассоциацию) муниципальных образований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</si>
  <si>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</si>
  <si>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</si>
  <si>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182 10102030011000110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</si>
  <si>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</si>
  <si>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</si>
  <si>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</si>
  <si>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</si>
  <si>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182 10606033101000110</t>
  </si>
  <si>
    <t>Всего источников финансирования дефицитов бюджетов</t>
  </si>
  <si>
    <t>Код  бюджетной классификации Российской Федерации</t>
  </si>
  <si>
    <t>РЗ</t>
  </si>
  <si>
    <t>ПР</t>
  </si>
  <si>
    <t>01</t>
  </si>
  <si>
    <t>00</t>
  </si>
  <si>
    <t>02</t>
  </si>
  <si>
    <t>03</t>
  </si>
  <si>
    <t>04</t>
  </si>
  <si>
    <t>05</t>
  </si>
  <si>
    <t>08</t>
  </si>
  <si>
    <t>06</t>
  </si>
  <si>
    <t>13</t>
  </si>
  <si>
    <t>10</t>
  </si>
  <si>
    <t>14</t>
  </si>
  <si>
    <t>09</t>
  </si>
  <si>
    <t>Наименование расходов</t>
  </si>
  <si>
    <t>Х</t>
  </si>
  <si>
    <t>ИТОГО</t>
  </si>
  <si>
    <t>х</t>
  </si>
  <si>
    <t>ВЕД</t>
  </si>
  <si>
    <t>ЦСР</t>
  </si>
  <si>
    <t>ВР</t>
  </si>
  <si>
    <t>Таблица 1</t>
  </si>
  <si>
    <t>Таблица 4</t>
  </si>
  <si>
    <t>Наименование района</t>
  </si>
  <si>
    <t>Таблица 3</t>
  </si>
  <si>
    <t>Таблица 2</t>
  </si>
  <si>
    <t>Таблица 5</t>
  </si>
  <si>
    <t>№ 
п/п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</si>
  <si>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</si>
  <si>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</si>
  <si>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</si>
  <si>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</si>
  <si>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</si>
  <si>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</si>
  <si>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</si>
  <si>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</si>
  <si>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</si>
  <si>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</si>
  <si>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</si>
  <si>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</si>
  <si>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</si>
  <si>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</si>
  <si>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</si>
  <si>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</si>
  <si>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</si>
  <si>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</si>
  <si>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</si>
  <si>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</si>
  <si>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</si>
  <si>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</si>
  <si>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</si>
  <si>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</si>
  <si>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</si>
  <si>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</si>
  <si>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</si>
  <si>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</si>
  <si>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</si>
  <si>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</si>
  <si>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</si>
  <si>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</si>
  <si>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</si>
  <si>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</si>
  <si>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</si>
  <si>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</si>
  <si>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</si>
  <si>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Саракташский р-н</t>
  </si>
  <si>
    <t>2024 год</t>
  </si>
  <si>
    <t>Прочие субсидии бюджетам сельских поселений</t>
  </si>
  <si>
    <t>Прочие субсидии</t>
  </si>
  <si>
    <t>Закупка энергетических ресурсов</t>
  </si>
  <si>
    <t>Таблица 6</t>
  </si>
  <si>
    <t>12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</si>
  <si>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</si>
  <si>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</si>
  <si>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</si>
  <si>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</si>
  <si>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</si>
  <si>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Прочие межбюджетные трансферты, передаваемые бюджетам</t>
  </si>
  <si>
    <t>Защита населения и территории от чрезвычайных ситуаций природного и техногенного характера, пожарная безопасность</t>
  </si>
  <si>
    <t>Прочая закупка товаров, работ и услуг</t>
  </si>
  <si>
    <t>Другие вопросы в области национальной экономики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</si>
  <si>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</si>
  <si>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</si>
  <si>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Расходы на оплату коммунальных услуг учреждений, включая автономные и бюджетные учреждения (тыс.рублей)</t>
  </si>
  <si>
    <t xml:space="preserve">Каировского  сельсовета </t>
  </si>
  <si>
    <t>2025 год</t>
  </si>
  <si>
    <t>Администрция Каировского сельсовета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</si>
  <si>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"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</si>
  <si>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</si>
  <si>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</si>
  <si>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(за налоговые периоды, истекшие до 1 января 2011 года)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</si>
  <si>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</si>
  <si>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</si>
  <si>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</si>
  <si>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</si>
  <si>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</si>
  <si>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</si>
  <si>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</si>
  <si>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Субсидии бюджетам сельских поселений на обеспечение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</si>
  <si>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</si>
  <si>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</si>
  <si>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</si>
  <si>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</si>
  <si>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</si>
  <si>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ПРОЧИЕ БЕЗВОЗМЕЗДНЫЕ ПОСТУПЛЕНИЯ</t>
  </si>
  <si>
    <t>000 10102020010000110</t>
  </si>
  <si>
    <t>182 10102020011000110</t>
  </si>
  <si>
    <t>000 10503020010000110</t>
  </si>
  <si>
    <t>182 10503020011000110</t>
  </si>
  <si>
    <t>000 10800000000000000</t>
  </si>
  <si>
    <t>000 10804000010000110</t>
  </si>
  <si>
    <t>000 11700000000000000</t>
  </si>
  <si>
    <t>000 11715000000000150</t>
  </si>
  <si>
    <t>000 20229999000000150</t>
  </si>
  <si>
    <t>000 20240000000000150</t>
  </si>
  <si>
    <t>000 20249999000000150</t>
  </si>
  <si>
    <t>000 20400000000000150</t>
  </si>
  <si>
    <t>000 20405000100000150</t>
  </si>
  <si>
    <t>000 20700000000000150</t>
  </si>
  <si>
    <t>000 20705000100000150</t>
  </si>
  <si>
    <t>Доходы бюджета - ВСЕГО: 
В том числе:</t>
  </si>
  <si>
    <t>000 01  00  00  00  00  0000  000</t>
  </si>
  <si>
    <t>000 01  05  00  00  00  0000  000</t>
  </si>
  <si>
    <t>000 01  05  00  00  00  0000  500</t>
  </si>
  <si>
    <t>000 01  05  02  00  00  0000  500</t>
  </si>
  <si>
    <t>000 01  05  02  01  00  0000  510</t>
  </si>
  <si>
    <t>000 01  05  02  01  10  0000  510</t>
  </si>
  <si>
    <t>000 01  05  00  00  00  0000  600</t>
  </si>
  <si>
    <t>000 01  05  02  00  00  0000  600</t>
  </si>
  <si>
    <t>000 01  05  02  01  00  0000  610</t>
  </si>
  <si>
    <t>000 01  05  02  01  10  0000  610</t>
  </si>
  <si>
    <t>ИСТОЧНИКИ ВНУТРЕННЕГО ФИНАНСИРОВАНИЯ ДЕФИЦИТОВ  БЮДЖЕТОВ</t>
  </si>
  <si>
    <t>Увеличение прочих остатков денежных средств  бюджетов</t>
  </si>
  <si>
    <t>Уменьшение прочих остатков денежных средств  бюджетов</t>
  </si>
  <si>
    <t>Комплекс процессных мероприятий «Обеспечение реализации программы»</t>
  </si>
  <si>
    <t>Комплексы процессных мероприятий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</si>
  <si>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</si>
  <si>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</si>
  <si>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</si>
  <si>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</si>
  <si>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«Благоустройство территории Каировского сельсовета»</t>
  </si>
  <si>
    <t>Оценка недвижимости, признание прав и регулирование отношений по муниципальной собственности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</si>
  <si>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</si>
  <si>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Мероприятия по благоустройству территории муниципального образования поселения</t>
  </si>
  <si>
    <t>Обеспечение комплексного развития сельских территорий</t>
  </si>
  <si>
    <t>57403L5760</t>
  </si>
  <si>
    <t>Комплекс процессных мероприятий «Развитие культуры»</t>
  </si>
  <si>
    <t>Социально значимые мероприятия</t>
  </si>
  <si>
    <t>Мероприятия, направленные на развитие культуры на территории муниципального образования поселения</t>
  </si>
  <si>
    <t>Достижение показателей по оплате труда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</si>
  <si>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</si>
  <si>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Комплекс процессных мероприятий «Обеспечение реализации программы» </t>
  </si>
  <si>
    <t>126 10804020010000110</t>
  </si>
  <si>
    <t>126 20215001100000150</t>
  </si>
  <si>
    <t>126 20216001100000150</t>
  </si>
  <si>
    <t>126 20225576100000150</t>
  </si>
  <si>
    <t>126 20229999100000150</t>
  </si>
  <si>
    <t>126 20235118100000150</t>
  </si>
  <si>
    <t>126 20249999100000150</t>
  </si>
  <si>
    <t>126 20705030100000150</t>
  </si>
  <si>
    <t>Приложение 4</t>
  </si>
  <si>
    <t>575П500000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</si>
  <si>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</si>
  <si>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Приоритетные проекты Оренбургской области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</si>
  <si>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</si>
  <si>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Прочие дотации</t>
  </si>
  <si>
    <t>Прочие дотации бюджетам сельских поселений</t>
  </si>
  <si>
    <t>000 20219999000000150</t>
  </si>
  <si>
    <t>126 20219999100000150</t>
  </si>
  <si>
    <t>126 11715030100000150</t>
  </si>
  <si>
    <t>126 20405099100000150</t>
  </si>
  <si>
    <t>Закупка товаров, работ и услуг в целях капитального ремонта государственного (муниципального) имущества</t>
  </si>
  <si>
    <t>Изменение остатков средств на счетах по учету  средств бюджетов</t>
  </si>
  <si>
    <t>Мибилизационная и вневойсковая подготовка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</si>
  <si>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области"</t>
  </si>
  <si>
    <t>Иные закупки товаров, работ и услуг для обеспечения  государственных (муниципальных) нужд</t>
  </si>
  <si>
    <t>000</t>
  </si>
  <si>
    <t>Расходы на оплату труда с начислениями (тыс.рублей), в том числе:</t>
  </si>
  <si>
    <t>182 10302230010000110</t>
  </si>
  <si>
    <t>182 10302231010000110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</si>
  <si>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</si>
  <si>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</si>
  <si>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</si>
  <si>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</si>
  <si>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</si>
  <si>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</si>
  <si>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ИТОГО РАСХОДОВ</t>
  </si>
  <si>
    <t>Коммунальное хозяйство</t>
  </si>
  <si>
    <t>Капитальный ремонт и ремонт объектов коммунальной инфраструктуры за счет средств местного бюджета</t>
  </si>
  <si>
    <t>Приложение 5</t>
  </si>
  <si>
    <t>Условно утвержденные расходы</t>
  </si>
  <si>
    <t>0000000000</t>
  </si>
  <si>
    <t>850</t>
  </si>
  <si>
    <t>Защита населения и территории от чрезвычайнных ситуаций природного и техногенного характера, пожарная безопастность</t>
  </si>
  <si>
    <t>Приложение 7</t>
  </si>
  <si>
    <t>к решению Совета депутатов</t>
  </si>
  <si>
    <t>Наименование кода дохода бюджета</t>
  </si>
  <si>
    <t>000 20220001000000150</t>
  </si>
  <si>
    <t>000 20225576000000150</t>
  </si>
  <si>
    <t>Субсидии бюджетам бюджетной системы Российской Федерации (межбюджетные трансферты)</t>
  </si>
  <si>
    <t>Субсидии бюджетам на обеспечение комплексного развития сельских территорий</t>
  </si>
  <si>
    <t>Приложение 6</t>
  </si>
  <si>
    <t>Центральный аппарат</t>
  </si>
  <si>
    <t>Комплекс процессных мероприятий "Обеспечение реализации программы"</t>
  </si>
  <si>
    <t>Защита населения и территорий от чрезвычайнных ситуаций природного и техногенного характера, пожарная безопастность</t>
  </si>
  <si>
    <t>Комплекс процессных мероприятий «Развитие коммунального хозяйства»</t>
  </si>
  <si>
    <t>Иные закупки товаров, работ и услуг для обеспечение государственных (муниципальных) нужд</t>
  </si>
  <si>
    <t>Комплекс процессных мероприятий "Развития коммунального хазяйства"</t>
  </si>
  <si>
    <t>Комплекс процессных мероприятий "Развитие коммунального хозяйства"</t>
  </si>
  <si>
    <t>Ведомственная структура расходов местного бюджета на 2024 год и на плановый период 2025 и 2026 годов</t>
  </si>
  <si>
    <t>РАСПРЕДЕЛЕНИЕ БЮДЖЕТНЫХ АССИГНОВАНИЙ МЕСТНОГО БЮДЖЕТА ПО ЦЕЛЕВЫМ СТАТЬЯМ (МУНИЦИПАЛЬНЫМ ПРОГРАММАМ КАИРОВСКОГО СЕЛЬСОВЕТА И НЕПРОГРАММНЫМ  НАПРАВЛЕНИЯМ ДЕЯТЕЛЬНОСТИ), РАЗДЕЛАМ, ПОДРАЗДЕЛАМ, ГРУППАМ И  ПОДГРУППАМ ВИДОВ РАСХОДОВ КЛАССИФИКАЦИИ РАСХОДОВ НА 2024 ГОД И НА ПЛАНОВЫЙ ПЕРИОД 2025 И 2026 ГОДОВ</t>
  </si>
  <si>
    <t>Таблица 7</t>
  </si>
  <si>
    <t>57404Т0080</t>
  </si>
  <si>
    <t>57404Т0090</t>
  </si>
  <si>
    <t>57405Т0050</t>
  </si>
  <si>
    <t>57405Т0070</t>
  </si>
  <si>
    <t>57405Т0030</t>
  </si>
  <si>
    <t>57405Т0060</t>
  </si>
  <si>
    <t>57405Т0040</t>
  </si>
  <si>
    <t>2026 год</t>
  </si>
  <si>
    <t xml:space="preserve">Основные параметры первоочередных расходов бюджета на 2024 год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</si>
  <si>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</si>
  <si>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</si>
  <si>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</si>
  <si>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Иные межбюджетные трансферты, передаваемые районному бюджету из бюджетов поселений на осуществление части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</si>
  <si>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</si>
  <si>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</si>
  <si>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</si>
  <si>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на 2024 год и на плановый период 2025 и 2026 годов</t>
  </si>
  <si>
    <t>Поступление доходов в местный бюджет по кодам видов доходов, подвидов доходов на 2024 год и на плановый период 2025 и 2026 годов</t>
  </si>
  <si>
    <t>Распределение бюджетных ассигнований бюджета поселения по разделам и подразделам классификации расходов бюджета на 2024 год и на плановый период 2025 и 2026 годов.</t>
  </si>
  <si>
    <t>Распределение бюджетных ассигнований местного бюджета по разделам, подразделам, целевым статьям (муниципальным программам Каировского сельсовета и непрограммным направлениям деятельности), группам и подгруппам видов расходов классификации расходов бюджета на 2024 год и на плановый период 2025 и 2026 годов</t>
  </si>
  <si>
    <t>Распределение иных межбюджетных трансфертов, передаваемых районному бюджету из бюджета муниципального образования Каировский сельсовет Саракташского района Оренбургской области на осуществление части полномочий по решению вопросов местного значения в соответствии с заключенными соглашениями на 2024 год и на плановый период 2025 и 2026 годов</t>
  </si>
  <si>
    <t>Распределение иных межбюджетных трансфертов, передаваемых районному бюджету на 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на 2024 год и на плановый период 2025 и 2026 годов</t>
  </si>
  <si>
    <t>Распределение иных межбюджетных трансфертов, передаваемых районному бюджету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2024 год и на плановый период 2025 и 2026 годов</t>
  </si>
  <si>
    <t>Распределение иных межбюджетных трансфертов, передаваемых районному бюджету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2024 год и на плановый период 2025 и 2026 годов</t>
  </si>
  <si>
    <t>Распределение иных межбюджетных трансфертов, передаваемых районному бюджету из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2024 год и на плановый период 2025 и 2026 годов</t>
  </si>
  <si>
    <t>Распределение иных межбюджетных трансфертов, передаваемых районному бюджету на осуществление части полномочий органов местного самоуправления поселений Саракташского района по подготовке документов и расчетов, необходимых для составления проекта бюджета, исполнения бюджета, формирования бюджетной отчетности об исполнении бюджета и полномочий по ведению бюджетного учета и формированию бюджетной отчетности администрации на 2024 год и на плановый период 2025 и 2026 годов</t>
  </si>
  <si>
    <t>Распределение иных межбюджетных трансфертов, передаваемых районному бюджету на повышение заработной платы работников муниципальных учреждений культуры на 2024 год и на плановый период 2025 и 2026 годов</t>
  </si>
  <si>
    <t>Распределение иных межбюджетных трансфертов, передаваемых районному бюджету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 на 2024 год и на плановый период 2025 и 2026 годов</t>
  </si>
  <si>
    <t>126 11715030100014150</t>
  </si>
  <si>
    <t>Инициативные платежи, зачисляемые в бюджеты сельских поселений (средства, поступающие на благоустройство (устройство) детской (игровой, спортивно-игровой) площадки)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</si>
  <si>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пунктов, территориальных зон</t>
  </si>
  <si>
    <t xml:space="preserve">Источники финансирования дефицита местного бюджета </t>
  </si>
  <si>
    <t>575П5S170Д</t>
  </si>
  <si>
    <t>Реализация инициативных проектов (благоустройство (устройство) детской (игровой, спортивной, спортивно-игровой) площадки)</t>
  </si>
  <si>
    <t>575П5И170Д</t>
  </si>
  <si>
    <t xml:space="preserve">Мероприятия по завершению реализации инициативных проектов (благоустройство (устройство) детской (игровой, спортивной, спортивно-игровой) площадки) </t>
  </si>
  <si>
    <t>Иные выплаты персоналу государственных (муниципальных) органов, за исключением фонда оплаты труда</t>
  </si>
  <si>
    <t>от 19.09.2024 № 171</t>
  </si>
  <si>
    <t>126 11105025100000120</t>
  </si>
  <si>
    <t>Доходы, получаемые в виде арендной платы, а также средства от продажи права на заключение договор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</si>
  <si>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000 11105020000000120</t>
  </si>
  <si>
    <t>000 11105000000000120</t>
  </si>
  <si>
    <t>000 11100000000000000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</si>
  <si>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</si>
  <si>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</si>
  <si>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рагранечения государственной собственности на землю, а также средства от продажи права на заключение договор аренды указанных земельных участков (за исключением земельных участков бюджетных и автономных учреждений)</t>
  </si>
  <si>
    <t>Непрограммное направление расходов (непрограммные мероприятия)</t>
  </si>
  <si>
    <t>Прочие непрограммные мероприятия</t>
  </si>
  <si>
    <t>Возмещение судебных издержек истцам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</si>
  <si>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</si>
  <si>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</si>
  <si>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Приложение 8</t>
  </si>
</sst>
</file>

<file path=xl/styles.xml><?xml version="1.0" encoding="utf-8"?>
<styleSheet xmlns="http://schemas.openxmlformats.org/spreadsheetml/2006/main">
  <numFmts count="10">
    <numFmt numFmtId="164" formatCode="_-* #,##0.00_р_._-;\-* #,##0.00_р_._-;_-* &quot;-&quot;??_р_._-;_-@_-"/>
    <numFmt numFmtId="165" formatCode="_(* #,##0.00_);_(* \(#,##0.00\);_(* &quot;-&quot;??_);_(@_)"/>
    <numFmt numFmtId="166" formatCode="&quot;&quot;###,##0.00"/>
    <numFmt numFmtId="167" formatCode="000"/>
    <numFmt numFmtId="168" formatCode="00"/>
    <numFmt numFmtId="169" formatCode="0000000000"/>
    <numFmt numFmtId="170" formatCode="#,##0.0"/>
    <numFmt numFmtId="171" formatCode="#,##0.00;[Red]\-#,##0.00;0.00"/>
    <numFmt numFmtId="172" formatCode="_-* #,##0.0_р_._-;\-* #,##0.0_р_._-;_-* &quot;-&quot;??_р_._-;_-@_-"/>
    <numFmt numFmtId="173" formatCode="#,##0.00_ ;[Red]\-#,##0.00\ "/>
  </numFmts>
  <fonts count="39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</cellStyleXfs>
  <cellXfs count="317">
    <xf numFmtId="0" fontId="0" fillId="0" borderId="0" xfId="0"/>
    <xf numFmtId="0" fontId="13" fillId="0" borderId="0" xfId="0" applyFont="1" applyAlignment="1">
      <alignment horizontal="center" wrapText="1"/>
    </xf>
    <xf numFmtId="171" fontId="5" fillId="0" borderId="0" xfId="2" applyNumberFormat="1" applyFont="1" applyFill="1" applyAlignment="1" applyProtection="1">
      <protection hidden="1"/>
    </xf>
    <xf numFmtId="164" fontId="0" fillId="0" borderId="0" xfId="4" applyNumberFormat="1" applyFont="1"/>
    <xf numFmtId="0" fontId="15" fillId="0" borderId="0" xfId="0" applyFont="1"/>
    <xf numFmtId="164" fontId="15" fillId="0" borderId="0" xfId="4" applyNumberFormat="1" applyFont="1"/>
    <xf numFmtId="0" fontId="16" fillId="0" borderId="0" xfId="0" applyFont="1" applyAlignment="1">
      <alignment horizont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right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49" fontId="25" fillId="2" borderId="2" xfId="0" applyNumberFormat="1" applyFont="1" applyFill="1" applyBorder="1" applyAlignment="1">
      <alignment horizontal="center"/>
    </xf>
    <xf numFmtId="0" fontId="25" fillId="2" borderId="2" xfId="0" applyFont="1" applyFill="1" applyBorder="1" applyAlignment="1">
      <alignment horizontal="left" vertical="top" wrapText="1"/>
    </xf>
    <xf numFmtId="49" fontId="24" fillId="2" borderId="2" xfId="0" applyNumberFormat="1" applyFont="1" applyFill="1" applyBorder="1" applyAlignment="1">
      <alignment horizontal="center"/>
    </xf>
    <xf numFmtId="0" fontId="24" fillId="2" borderId="2" xfId="0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left" wrapText="1"/>
    </xf>
    <xf numFmtId="49" fontId="26" fillId="2" borderId="2" xfId="0" applyNumberFormat="1" applyFont="1" applyFill="1" applyBorder="1" applyAlignment="1">
      <alignment horizontal="center"/>
    </xf>
    <xf numFmtId="0" fontId="25" fillId="2" borderId="2" xfId="0" applyFont="1" applyFill="1" applyBorder="1" applyAlignment="1">
      <alignment horizontal="left" wrapText="1"/>
    </xf>
    <xf numFmtId="0" fontId="24" fillId="2" borderId="2" xfId="0" applyFont="1" applyFill="1" applyBorder="1" applyAlignment="1">
      <alignment wrapText="1"/>
    </xf>
    <xf numFmtId="0" fontId="17" fillId="2" borderId="2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 vertical="center"/>
    </xf>
    <xf numFmtId="164" fontId="18" fillId="2" borderId="2" xfId="4" applyNumberFormat="1" applyFont="1" applyFill="1" applyBorder="1" applyAlignment="1">
      <alignment horizontal="center"/>
    </xf>
    <xf numFmtId="0" fontId="17" fillId="2" borderId="2" xfId="0" applyFont="1" applyFill="1" applyBorder="1"/>
    <xf numFmtId="0" fontId="17" fillId="2" borderId="2" xfId="0" applyFont="1" applyFill="1" applyBorder="1" applyAlignment="1">
      <alignment horizontal="left"/>
    </xf>
    <xf numFmtId="164" fontId="17" fillId="2" borderId="2" xfId="4" applyNumberFormat="1" applyFont="1" applyFill="1" applyBorder="1"/>
    <xf numFmtId="0" fontId="18" fillId="2" borderId="2" xfId="0" applyFont="1" applyFill="1" applyBorder="1"/>
    <xf numFmtId="4" fontId="25" fillId="2" borderId="2" xfId="0" applyNumberFormat="1" applyFont="1" applyFill="1" applyBorder="1" applyAlignment="1">
      <alignment horizontal="center" vertical="center"/>
    </xf>
    <xf numFmtId="170" fontId="24" fillId="2" borderId="2" xfId="0" applyNumberFormat="1" applyFont="1" applyFill="1" applyBorder="1" applyAlignment="1">
      <alignment horizontal="center" vertical="center"/>
    </xf>
    <xf numFmtId="170" fontId="24" fillId="2" borderId="2" xfId="0" applyNumberFormat="1" applyFont="1" applyFill="1" applyBorder="1" applyAlignment="1">
      <alignment horizontal="center" vertical="center" wrapText="1"/>
    </xf>
    <xf numFmtId="172" fontId="27" fillId="2" borderId="2" xfId="4" applyNumberFormat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/>
    </xf>
    <xf numFmtId="0" fontId="19" fillId="2" borderId="2" xfId="2" applyFont="1" applyFill="1" applyBorder="1" applyAlignment="1">
      <alignment horizontal="center" wrapText="1"/>
    </xf>
    <xf numFmtId="0" fontId="19" fillId="2" borderId="3" xfId="2" applyFont="1" applyFill="1" applyBorder="1" applyAlignment="1">
      <alignment horizontal="left" vertical="top" wrapText="1"/>
    </xf>
    <xf numFmtId="166" fontId="19" fillId="2" borderId="3" xfId="2" applyNumberFormat="1" applyFont="1" applyFill="1" applyBorder="1" applyAlignment="1">
      <alignment horizontal="right" wrapText="1"/>
    </xf>
    <xf numFmtId="166" fontId="19" fillId="2" borderId="2" xfId="2" applyNumberFormat="1" applyFont="1" applyFill="1" applyBorder="1" applyAlignment="1">
      <alignment horizontal="right" wrapText="1"/>
    </xf>
    <xf numFmtId="166" fontId="19" fillId="2" borderId="4" xfId="2" applyNumberFormat="1" applyFont="1" applyFill="1" applyBorder="1" applyAlignment="1">
      <alignment horizontal="right" wrapText="1"/>
    </xf>
    <xf numFmtId="49" fontId="19" fillId="2" borderId="2" xfId="2" applyNumberFormat="1" applyFont="1" applyFill="1" applyBorder="1" applyAlignment="1">
      <alignment horizontal="center" wrapText="1"/>
    </xf>
    <xf numFmtId="4" fontId="11" fillId="2" borderId="2" xfId="0" applyNumberFormat="1" applyFont="1" applyFill="1" applyBorder="1" applyAlignment="1">
      <alignment horizontal="right" wrapText="1"/>
    </xf>
    <xf numFmtId="4" fontId="11" fillId="2" borderId="2" xfId="0" applyNumberFormat="1" applyFont="1" applyFill="1" applyBorder="1" applyAlignment="1">
      <alignment horizontal="right" vertical="top" wrapText="1"/>
    </xf>
    <xf numFmtId="0" fontId="25" fillId="2" borderId="2" xfId="0" applyNumberFormat="1" applyFont="1" applyFill="1" applyBorder="1" applyAlignment="1">
      <alignment horizontal="center"/>
    </xf>
    <xf numFmtId="0" fontId="2" fillId="2" borderId="0" xfId="1" applyFont="1" applyFill="1"/>
    <xf numFmtId="0" fontId="18" fillId="2" borderId="2" xfId="0" applyFont="1" applyFill="1" applyBorder="1" applyAlignment="1">
      <alignment horizontal="center"/>
    </xf>
    <xf numFmtId="171" fontId="17" fillId="2" borderId="2" xfId="2" applyNumberFormat="1" applyFont="1" applyFill="1" applyBorder="1" applyAlignment="1" applyProtection="1">
      <alignment horizontal="right" vertical="top"/>
      <protection hidden="1"/>
    </xf>
    <xf numFmtId="4" fontId="11" fillId="2" borderId="4" xfId="0" applyNumberFormat="1" applyFont="1" applyFill="1" applyBorder="1" applyAlignment="1">
      <alignment horizontal="right" wrapText="1"/>
    </xf>
    <xf numFmtId="4" fontId="11" fillId="2" borderId="4" xfId="0" applyNumberFormat="1" applyFont="1" applyFill="1" applyBorder="1" applyAlignment="1">
      <alignment horizontal="right" vertical="top" wrapText="1"/>
    </xf>
    <xf numFmtId="3" fontId="11" fillId="2" borderId="6" xfId="0" applyNumberFormat="1" applyFont="1" applyFill="1" applyBorder="1" applyAlignment="1">
      <alignment horizontal="right" wrapText="1"/>
    </xf>
    <xf numFmtId="3" fontId="11" fillId="2" borderId="13" xfId="0" applyNumberFormat="1" applyFont="1" applyFill="1" applyBorder="1" applyAlignment="1">
      <alignment horizontal="right" wrapText="1"/>
    </xf>
    <xf numFmtId="166" fontId="19" fillId="2" borderId="2" xfId="2" applyNumberFormat="1" applyFont="1" applyFill="1" applyBorder="1" applyAlignment="1">
      <alignment horizontal="right" vertical="top" wrapText="1"/>
    </xf>
    <xf numFmtId="166" fontId="19" fillId="2" borderId="4" xfId="2" applyNumberFormat="1" applyFont="1" applyFill="1" applyBorder="1" applyAlignment="1">
      <alignment horizontal="right" vertical="top" wrapText="1"/>
    </xf>
    <xf numFmtId="0" fontId="19" fillId="2" borderId="2" xfId="2" applyFont="1" applyFill="1" applyBorder="1" applyAlignment="1">
      <alignment horizontal="left" vertical="top" wrapText="1"/>
    </xf>
    <xf numFmtId="0" fontId="19" fillId="2" borderId="5" xfId="2" applyFont="1" applyFill="1" applyBorder="1" applyAlignment="1">
      <alignment horizontal="center" wrapText="1"/>
    </xf>
    <xf numFmtId="0" fontId="19" fillId="2" borderId="14" xfId="2" applyFont="1" applyFill="1" applyBorder="1" applyAlignment="1">
      <alignment horizontal="left" vertical="top" wrapText="1"/>
    </xf>
    <xf numFmtId="166" fontId="19" fillId="2" borderId="14" xfId="2" applyNumberFormat="1" applyFont="1" applyFill="1" applyBorder="1" applyAlignment="1">
      <alignment horizontal="right" wrapText="1"/>
    </xf>
    <xf numFmtId="166" fontId="19" fillId="2" borderId="5" xfId="2" applyNumberFormat="1" applyFont="1" applyFill="1" applyBorder="1" applyAlignment="1">
      <alignment horizontal="right" wrapText="1"/>
    </xf>
    <xf numFmtId="166" fontId="19" fillId="2" borderId="7" xfId="2" applyNumberFormat="1" applyFont="1" applyFill="1" applyBorder="1" applyAlignment="1">
      <alignment horizontal="right" wrapText="1"/>
    </xf>
    <xf numFmtId="0" fontId="32" fillId="2" borderId="15" xfId="2" applyFont="1" applyFill="1" applyBorder="1" applyAlignment="1">
      <alignment horizontal="center" wrapText="1"/>
    </xf>
    <xf numFmtId="0" fontId="32" fillId="2" borderId="8" xfId="2" applyFont="1" applyFill="1" applyBorder="1" applyAlignment="1">
      <alignment horizontal="left" vertical="top" wrapText="1"/>
    </xf>
    <xf numFmtId="166" fontId="32" fillId="2" borderId="8" xfId="2" applyNumberFormat="1" applyFont="1" applyFill="1" applyBorder="1" applyAlignment="1">
      <alignment horizontal="right" vertical="top" wrapText="1"/>
    </xf>
    <xf numFmtId="0" fontId="32" fillId="2" borderId="5" xfId="2" applyFont="1" applyFill="1" applyBorder="1" applyAlignment="1">
      <alignment horizontal="left" vertical="top" wrapText="1"/>
    </xf>
    <xf numFmtId="166" fontId="32" fillId="2" borderId="5" xfId="2" applyNumberFormat="1" applyFont="1" applyFill="1" applyBorder="1" applyAlignment="1">
      <alignment horizontal="right" vertical="top" wrapText="1"/>
    </xf>
    <xf numFmtId="0" fontId="32" fillId="2" borderId="14" xfId="2" applyFont="1" applyFill="1" applyBorder="1" applyAlignment="1">
      <alignment horizontal="right" vertical="top" wrapText="1"/>
    </xf>
    <xf numFmtId="0" fontId="19" fillId="2" borderId="3" xfId="2" applyFont="1" applyFill="1" applyBorder="1" applyAlignment="1">
      <alignment horizontal="right" vertical="top" wrapText="1"/>
    </xf>
    <xf numFmtId="49" fontId="19" fillId="2" borderId="3" xfId="2" applyNumberFormat="1" applyFont="1" applyFill="1" applyBorder="1" applyAlignment="1">
      <alignment horizontal="right" vertical="top" wrapText="1"/>
    </xf>
    <xf numFmtId="0" fontId="19" fillId="2" borderId="3" xfId="0" applyFont="1" applyFill="1" applyBorder="1" applyAlignment="1">
      <alignment horizontal="left" vertical="top" wrapText="1"/>
    </xf>
    <xf numFmtId="0" fontId="17" fillId="2" borderId="3" xfId="1" applyNumberFormat="1" applyFont="1" applyFill="1" applyBorder="1" applyAlignment="1" applyProtection="1">
      <alignment horizontal="left" vertical="top" wrapText="1"/>
      <protection hidden="1"/>
    </xf>
    <xf numFmtId="0" fontId="18" fillId="2" borderId="2" xfId="1" applyNumberFormat="1" applyFont="1" applyFill="1" applyBorder="1" applyAlignment="1" applyProtection="1">
      <alignment horizontal="right" vertical="top" wrapText="1"/>
      <protection hidden="1"/>
    </xf>
    <xf numFmtId="168" fontId="17" fillId="2" borderId="2" xfId="1" applyNumberFormat="1" applyFont="1" applyFill="1" applyBorder="1" applyAlignment="1" applyProtection="1">
      <alignment horizontal="right" vertical="top" wrapText="1"/>
      <protection hidden="1"/>
    </xf>
    <xf numFmtId="169" fontId="17" fillId="2" borderId="2" xfId="1" applyNumberFormat="1" applyFont="1" applyFill="1" applyBorder="1" applyAlignment="1" applyProtection="1">
      <alignment horizontal="right" vertical="top" wrapText="1"/>
      <protection hidden="1"/>
    </xf>
    <xf numFmtId="167" fontId="17" fillId="2" borderId="2" xfId="1" applyNumberFormat="1" applyFont="1" applyFill="1" applyBorder="1" applyAlignment="1" applyProtection="1">
      <alignment horizontal="right" vertical="top" wrapText="1"/>
      <protection hidden="1"/>
    </xf>
    <xf numFmtId="4" fontId="17" fillId="2" borderId="2" xfId="1" applyNumberFormat="1" applyFont="1" applyFill="1" applyBorder="1" applyAlignment="1" applyProtection="1">
      <alignment horizontal="right" vertical="top"/>
      <protection hidden="1"/>
    </xf>
    <xf numFmtId="4" fontId="17" fillId="2" borderId="4" xfId="1" applyNumberFormat="1" applyFont="1" applyFill="1" applyBorder="1" applyAlignment="1" applyProtection="1">
      <alignment horizontal="right" vertical="top"/>
      <protection hidden="1"/>
    </xf>
    <xf numFmtId="0" fontId="18" fillId="2" borderId="12" xfId="1" applyNumberFormat="1" applyFont="1" applyFill="1" applyBorder="1" applyAlignment="1" applyProtection="1">
      <alignment horizontal="left" vertical="top" wrapText="1"/>
      <protection hidden="1"/>
    </xf>
    <xf numFmtId="0" fontId="17" fillId="0" borderId="0" xfId="0" applyFont="1" applyAlignment="1">
      <alignment horizontal="right" vertical="center"/>
    </xf>
    <xf numFmtId="0" fontId="38" fillId="2" borderId="3" xfId="0" applyFont="1" applyFill="1" applyBorder="1" applyAlignment="1">
      <alignment horizontal="justify" vertical="center"/>
    </xf>
    <xf numFmtId="49" fontId="17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/>
    <xf numFmtId="4" fontId="17" fillId="2" borderId="4" xfId="0" applyNumberFormat="1" applyFont="1" applyFill="1" applyBorder="1"/>
    <xf numFmtId="49" fontId="18" fillId="2" borderId="6" xfId="0" applyNumberFormat="1" applyFont="1" applyFill="1" applyBorder="1" applyAlignment="1">
      <alignment horizontal="center" vertical="center"/>
    </xf>
    <xf numFmtId="4" fontId="18" fillId="2" borderId="6" xfId="0" applyNumberFormat="1" applyFont="1" applyFill="1" applyBorder="1"/>
    <xf numFmtId="0" fontId="18" fillId="2" borderId="15" xfId="1" applyNumberFormat="1" applyFont="1" applyFill="1" applyBorder="1" applyAlignment="1" applyProtection="1">
      <alignment horizontal="center" vertical="justify"/>
      <protection hidden="1"/>
    </xf>
    <xf numFmtId="0" fontId="17" fillId="2" borderId="15" xfId="1" applyNumberFormat="1" applyFont="1" applyFill="1" applyBorder="1" applyAlignment="1" applyProtection="1">
      <alignment horizontal="center"/>
      <protection hidden="1"/>
    </xf>
    <xf numFmtId="169" fontId="18" fillId="2" borderId="2" xfId="1" applyNumberFormat="1" applyFont="1" applyFill="1" applyBorder="1" applyAlignment="1" applyProtection="1">
      <alignment horizontal="right" vertical="top" wrapText="1"/>
      <protection hidden="1"/>
    </xf>
    <xf numFmtId="49" fontId="17" fillId="2" borderId="2" xfId="1" applyNumberFormat="1" applyFont="1" applyFill="1" applyBorder="1" applyAlignment="1" applyProtection="1">
      <alignment horizontal="right" vertical="top" wrapText="1"/>
      <protection hidden="1"/>
    </xf>
    <xf numFmtId="2" fontId="17" fillId="2" borderId="2" xfId="1" applyNumberFormat="1" applyFont="1" applyFill="1" applyBorder="1" applyAlignment="1" applyProtection="1">
      <alignment horizontal="right" vertical="top" wrapText="1"/>
      <protection hidden="1"/>
    </xf>
    <xf numFmtId="0" fontId="17" fillId="2" borderId="3" xfId="1" applyFont="1" applyFill="1" applyBorder="1" applyAlignment="1" applyProtection="1">
      <alignment horizontal="left" vertical="top" wrapText="1"/>
      <protection hidden="1"/>
    </xf>
    <xf numFmtId="168" fontId="34" fillId="2" borderId="2" xfId="0" applyNumberFormat="1" applyFont="1" applyFill="1" applyBorder="1" applyAlignment="1">
      <alignment horizontal="right" vertical="top" wrapText="1"/>
    </xf>
    <xf numFmtId="4" fontId="34" fillId="2" borderId="2" xfId="0" applyNumberFormat="1" applyFont="1" applyFill="1" applyBorder="1" applyAlignment="1">
      <alignment vertical="top" wrapText="1"/>
    </xf>
    <xf numFmtId="0" fontId="33" fillId="2" borderId="6" xfId="0" applyFont="1" applyFill="1" applyBorder="1" applyAlignment="1">
      <alignment horizontal="right" vertical="top" wrapText="1"/>
    </xf>
    <xf numFmtId="168" fontId="34" fillId="2" borderId="2" xfId="0" applyNumberFormat="1" applyFont="1" applyFill="1" applyBorder="1" applyAlignment="1">
      <alignment vertical="top" wrapText="1"/>
    </xf>
    <xf numFmtId="169" fontId="17" fillId="2" borderId="2" xfId="1" applyNumberFormat="1" applyFont="1" applyFill="1" applyBorder="1" applyAlignment="1" applyProtection="1">
      <alignment vertical="top" wrapText="1"/>
      <protection hidden="1"/>
    </xf>
    <xf numFmtId="167" fontId="17" fillId="2" borderId="2" xfId="1" applyNumberFormat="1" applyFont="1" applyFill="1" applyBorder="1" applyAlignment="1" applyProtection="1">
      <alignment vertical="top" wrapText="1"/>
      <protection hidden="1"/>
    </xf>
    <xf numFmtId="4" fontId="33" fillId="2" borderId="6" xfId="0" applyNumberFormat="1" applyFont="1" applyFill="1" applyBorder="1" applyAlignment="1">
      <alignment vertical="top" wrapText="1"/>
    </xf>
    <xf numFmtId="0" fontId="33" fillId="2" borderId="12" xfId="0" applyFont="1" applyFill="1" applyBorder="1" applyAlignment="1">
      <alignment horizontal="left" vertical="top" wrapText="1"/>
    </xf>
    <xf numFmtId="4" fontId="24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12" fillId="2" borderId="0" xfId="0" applyFont="1" applyFill="1" applyAlignment="1"/>
    <xf numFmtId="0" fontId="17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6" fillId="2" borderId="9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49" fontId="11" fillId="2" borderId="3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left" vertical="top" wrapText="1"/>
    </xf>
    <xf numFmtId="49" fontId="11" fillId="2" borderId="12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justify" vertical="top" wrapText="1"/>
    </xf>
    <xf numFmtId="3" fontId="12" fillId="2" borderId="0" xfId="0" applyNumberFormat="1" applyFont="1" applyFill="1" applyAlignment="1">
      <alignment horizontal="right" wrapText="1"/>
    </xf>
    <xf numFmtId="3" fontId="13" fillId="2" borderId="0" xfId="0" applyNumberFormat="1" applyFont="1" applyFill="1" applyAlignment="1">
      <alignment horizontal="right" wrapText="1"/>
    </xf>
    <xf numFmtId="3" fontId="0" fillId="2" borderId="0" xfId="0" applyNumberForma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 vertic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19" fillId="2" borderId="15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3" fontId="11" fillId="2" borderId="0" xfId="0" applyNumberFormat="1" applyFont="1" applyFill="1"/>
    <xf numFmtId="0" fontId="11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3" fontId="5" fillId="2" borderId="0" xfId="0" applyNumberFormat="1" applyFont="1" applyFill="1" applyBorder="1" applyAlignment="1">
      <alignment horizontal="center" vertical="top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top" wrapText="1"/>
    </xf>
    <xf numFmtId="0" fontId="18" fillId="2" borderId="11" xfId="0" applyFont="1" applyFill="1" applyBorder="1" applyAlignment="1">
      <alignment horizontal="center" vertical="top" wrapText="1"/>
    </xf>
    <xf numFmtId="0" fontId="32" fillId="2" borderId="3" xfId="2" applyFont="1" applyFill="1" applyBorder="1" applyAlignment="1">
      <alignment horizontal="left" vertical="top" wrapText="1"/>
    </xf>
    <xf numFmtId="49" fontId="18" fillId="2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/>
    <xf numFmtId="4" fontId="18" fillId="2" borderId="4" xfId="0" applyNumberFormat="1" applyFont="1" applyFill="1" applyBorder="1"/>
    <xf numFmtId="0" fontId="38" fillId="2" borderId="3" xfId="0" applyFont="1" applyFill="1" applyBorder="1" applyAlignment="1">
      <alignment horizontal="justify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49" fontId="18" fillId="2" borderId="3" xfId="1" applyNumberFormat="1" applyFont="1" applyFill="1" applyBorder="1" applyAlignment="1" applyProtection="1">
      <alignment horizontal="left" vertical="top" wrapText="1"/>
      <protection hidden="1"/>
    </xf>
    <xf numFmtId="170" fontId="38" fillId="2" borderId="3" xfId="0" applyNumberFormat="1" applyFont="1" applyFill="1" applyBorder="1" applyAlignment="1">
      <alignment horizontal="justify" vertical="top" wrapText="1"/>
    </xf>
    <xf numFmtId="49" fontId="17" fillId="2" borderId="2" xfId="0" applyNumberFormat="1" applyFont="1" applyFill="1" applyBorder="1" applyAlignment="1">
      <alignment horizontal="center" vertical="top" wrapText="1"/>
    </xf>
    <xf numFmtId="167" fontId="18" fillId="2" borderId="3" xfId="1" applyNumberFormat="1" applyFont="1" applyFill="1" applyBorder="1" applyAlignment="1" applyProtection="1">
      <alignment horizontal="left" vertical="top" wrapText="1"/>
      <protection hidden="1"/>
    </xf>
    <xf numFmtId="49" fontId="18" fillId="2" borderId="2" xfId="0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right" vertical="center" wrapText="1"/>
    </xf>
    <xf numFmtId="0" fontId="30" fillId="2" borderId="0" xfId="0" applyFont="1" applyFill="1" applyAlignment="1">
      <alignment vertical="center" wrapText="1"/>
    </xf>
    <xf numFmtId="0" fontId="28" fillId="2" borderId="0" xfId="0" applyFont="1" applyFill="1" applyAlignment="1">
      <alignment horizontal="right" vertical="center" wrapText="1"/>
    </xf>
    <xf numFmtId="0" fontId="28" fillId="2" borderId="0" xfId="0" applyFont="1" applyFill="1" applyBorder="1" applyAlignment="1">
      <alignment horizontal="right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right" vertical="center" wrapText="1"/>
    </xf>
    <xf numFmtId="0" fontId="33" fillId="2" borderId="3" xfId="0" applyFont="1" applyFill="1" applyBorder="1" applyAlignment="1">
      <alignment horizontal="left" vertical="top" wrapText="1"/>
    </xf>
    <xf numFmtId="168" fontId="33" fillId="2" borderId="2" xfId="0" applyNumberFormat="1" applyFont="1" applyFill="1" applyBorder="1" applyAlignment="1">
      <alignment vertical="top" wrapText="1"/>
    </xf>
    <xf numFmtId="169" fontId="33" fillId="2" borderId="2" xfId="0" applyNumberFormat="1" applyFont="1" applyFill="1" applyBorder="1" applyAlignment="1">
      <alignment vertical="top" wrapText="1"/>
    </xf>
    <xf numFmtId="167" fontId="33" fillId="2" borderId="2" xfId="0" applyNumberFormat="1" applyFont="1" applyFill="1" applyBorder="1" applyAlignment="1">
      <alignment vertical="top" wrapText="1"/>
    </xf>
    <xf numFmtId="4" fontId="33" fillId="2" borderId="2" xfId="0" applyNumberFormat="1" applyFont="1" applyFill="1" applyBorder="1" applyAlignment="1">
      <alignment vertical="top" wrapText="1"/>
    </xf>
    <xf numFmtId="0" fontId="38" fillId="2" borderId="3" xfId="0" applyFont="1" applyFill="1" applyBorder="1" applyAlignment="1">
      <alignment horizontal="left" vertical="top" wrapText="1"/>
    </xf>
    <xf numFmtId="0" fontId="34" fillId="2" borderId="3" xfId="0" applyFont="1" applyFill="1" applyBorder="1" applyAlignment="1">
      <alignment horizontal="left" vertical="top" wrapText="1"/>
    </xf>
    <xf numFmtId="169" fontId="34" fillId="2" borderId="2" xfId="0" applyNumberFormat="1" applyFont="1" applyFill="1" applyBorder="1" applyAlignment="1">
      <alignment vertical="top" wrapText="1"/>
    </xf>
    <xf numFmtId="167" fontId="34" fillId="2" borderId="2" xfId="0" applyNumberFormat="1" applyFont="1" applyFill="1" applyBorder="1" applyAlignment="1">
      <alignment vertical="top" wrapText="1"/>
    </xf>
    <xf numFmtId="169" fontId="18" fillId="2" borderId="2" xfId="1" applyNumberFormat="1" applyFont="1" applyFill="1" applyBorder="1" applyAlignment="1" applyProtection="1">
      <alignment vertical="top" wrapText="1"/>
      <protection hidden="1"/>
    </xf>
    <xf numFmtId="167" fontId="18" fillId="2" borderId="2" xfId="1" applyNumberFormat="1" applyFont="1" applyFill="1" applyBorder="1" applyAlignment="1" applyProtection="1">
      <alignment vertical="top" wrapText="1"/>
      <protection hidden="1"/>
    </xf>
    <xf numFmtId="0" fontId="35" fillId="2" borderId="3" xfId="0" applyFont="1" applyFill="1" applyBorder="1" applyAlignment="1">
      <alignment horizontal="left" vertical="top" wrapText="1"/>
    </xf>
    <xf numFmtId="168" fontId="35" fillId="2" borderId="2" xfId="0" applyNumberFormat="1" applyFont="1" applyFill="1" applyBorder="1" applyAlignment="1">
      <alignment vertical="top" wrapText="1"/>
    </xf>
    <xf numFmtId="169" fontId="35" fillId="2" borderId="2" xfId="0" applyNumberFormat="1" applyFont="1" applyFill="1" applyBorder="1" applyAlignment="1">
      <alignment vertical="top" wrapText="1"/>
    </xf>
    <xf numFmtId="167" fontId="35" fillId="2" borderId="2" xfId="0" applyNumberFormat="1" applyFont="1" applyFill="1" applyBorder="1" applyAlignment="1">
      <alignment vertical="top" wrapText="1"/>
    </xf>
    <xf numFmtId="170" fontId="38" fillId="2" borderId="3" xfId="0" applyNumberFormat="1" applyFont="1" applyFill="1" applyBorder="1" applyAlignment="1">
      <alignment horizontal="left" vertical="top" wrapText="1"/>
    </xf>
    <xf numFmtId="168" fontId="36" fillId="2" borderId="2" xfId="0" applyNumberFormat="1" applyFont="1" applyFill="1" applyBorder="1" applyAlignment="1">
      <alignment vertical="top" wrapText="1"/>
    </xf>
    <xf numFmtId="169" fontId="36" fillId="2" borderId="2" xfId="0" applyNumberFormat="1" applyFont="1" applyFill="1" applyBorder="1" applyAlignment="1">
      <alignment vertical="top" wrapText="1"/>
    </xf>
    <xf numFmtId="167" fontId="36" fillId="2" borderId="2" xfId="0" applyNumberFormat="1" applyFont="1" applyFill="1" applyBorder="1" applyAlignment="1">
      <alignment vertical="top" wrapText="1"/>
    </xf>
    <xf numFmtId="0" fontId="36" fillId="2" borderId="3" xfId="0" applyFont="1" applyFill="1" applyBorder="1" applyAlignment="1">
      <alignment horizontal="left" vertical="top" wrapText="1"/>
    </xf>
    <xf numFmtId="0" fontId="38" fillId="2" borderId="3" xfId="0" applyFont="1" applyFill="1" applyBorder="1" applyAlignment="1">
      <alignment horizontal="left" vertical="top"/>
    </xf>
    <xf numFmtId="0" fontId="37" fillId="2" borderId="3" xfId="0" applyFont="1" applyFill="1" applyBorder="1" applyAlignment="1">
      <alignment horizontal="left" vertical="top" wrapText="1"/>
    </xf>
    <xf numFmtId="4" fontId="35" fillId="2" borderId="2" xfId="0" applyNumberFormat="1" applyFont="1" applyFill="1" applyBorder="1" applyAlignment="1">
      <alignment vertical="top" wrapText="1"/>
    </xf>
    <xf numFmtId="4" fontId="18" fillId="2" borderId="2" xfId="1" applyNumberFormat="1" applyFont="1" applyFill="1" applyBorder="1" applyAlignment="1" applyProtection="1">
      <alignment vertical="top"/>
      <protection hidden="1"/>
    </xf>
    <xf numFmtId="168" fontId="18" fillId="2" borderId="2" xfId="1" applyNumberFormat="1" applyFont="1" applyFill="1" applyBorder="1" applyAlignment="1" applyProtection="1">
      <alignment vertical="top" wrapText="1"/>
      <protection hidden="1"/>
    </xf>
    <xf numFmtId="4" fontId="17" fillId="2" borderId="2" xfId="1" applyNumberFormat="1" applyFont="1" applyFill="1" applyBorder="1" applyAlignment="1" applyProtection="1">
      <alignment vertical="top"/>
      <protection hidden="1"/>
    </xf>
    <xf numFmtId="168" fontId="17" fillId="2" borderId="2" xfId="1" applyNumberFormat="1" applyFont="1" applyFill="1" applyBorder="1" applyAlignment="1" applyProtection="1">
      <alignment vertical="top" wrapText="1"/>
      <protection hidden="1"/>
    </xf>
    <xf numFmtId="169" fontId="34" fillId="2" borderId="2" xfId="0" applyNumberFormat="1" applyFont="1" applyFill="1" applyBorder="1" applyAlignment="1">
      <alignment horizontal="right" vertical="top" wrapText="1"/>
    </xf>
    <xf numFmtId="168" fontId="33" fillId="2" borderId="2" xfId="0" applyNumberFormat="1" applyFont="1" applyFill="1" applyBorder="1" applyAlignment="1">
      <alignment horizontal="right" vertical="top" wrapText="1"/>
    </xf>
    <xf numFmtId="169" fontId="33" fillId="2" borderId="2" xfId="0" applyNumberFormat="1" applyFont="1" applyFill="1" applyBorder="1" applyAlignment="1">
      <alignment horizontal="right" vertical="top" wrapText="1"/>
    </xf>
    <xf numFmtId="0" fontId="23" fillId="2" borderId="0" xfId="0" applyFont="1" applyFill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horizontal="right" vertical="center" wrapText="1"/>
    </xf>
    <xf numFmtId="0" fontId="20" fillId="2" borderId="0" xfId="0" applyFont="1" applyFill="1" applyAlignment="1">
      <alignment horizontal="right" vertical="center" wrapText="1"/>
    </xf>
    <xf numFmtId="0" fontId="21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/>
    </xf>
    <xf numFmtId="0" fontId="4" fillId="2" borderId="0" xfId="1" applyFont="1" applyFill="1" applyAlignment="1">
      <alignment horizontal="justify" vertical="justify"/>
    </xf>
    <xf numFmtId="0" fontId="5" fillId="2" borderId="0" xfId="1" applyFont="1" applyFill="1" applyAlignment="1"/>
    <xf numFmtId="0" fontId="5" fillId="2" borderId="0" xfId="1" applyFont="1" applyFill="1" applyAlignment="1">
      <alignment horizontal="right"/>
    </xf>
    <xf numFmtId="0" fontId="6" fillId="2" borderId="0" xfId="0" quotePrefix="1" applyFont="1" applyFill="1" applyAlignment="1"/>
    <xf numFmtId="0" fontId="8" fillId="2" borderId="0" xfId="1" applyNumberFormat="1" applyFont="1" applyFill="1" applyAlignment="1" applyProtection="1">
      <alignment horizontal="justify" vertical="justify"/>
      <protection hidden="1"/>
    </xf>
    <xf numFmtId="0" fontId="7" fillId="2" borderId="0" xfId="1" applyNumberFormat="1" applyFont="1" applyFill="1" applyAlignment="1" applyProtection="1">
      <alignment horizontal="right" vertical="top"/>
      <protection hidden="1"/>
    </xf>
    <xf numFmtId="0" fontId="7" fillId="2" borderId="0" xfId="1" applyNumberFormat="1" applyFont="1" applyFill="1" applyAlignment="1" applyProtection="1">
      <alignment horizontal="center" vertical="top"/>
      <protection hidden="1"/>
    </xf>
    <xf numFmtId="4" fontId="5" fillId="2" borderId="0" xfId="1" applyNumberFormat="1" applyFont="1" applyFill="1" applyAlignment="1" applyProtection="1">
      <protection hidden="1"/>
    </xf>
    <xf numFmtId="4" fontId="5" fillId="2" borderId="0" xfId="1" applyNumberFormat="1" applyFont="1" applyFill="1" applyAlignment="1" applyProtection="1">
      <alignment horizontal="right"/>
      <protection hidden="1"/>
    </xf>
    <xf numFmtId="0" fontId="2" fillId="2" borderId="0" xfId="1" applyFont="1" applyFill="1" applyAlignment="1">
      <alignment wrapText="1"/>
    </xf>
    <xf numFmtId="0" fontId="38" fillId="2" borderId="3" xfId="1" applyNumberFormat="1" applyFont="1" applyFill="1" applyBorder="1" applyAlignment="1" applyProtection="1">
      <alignment horizontal="left" vertical="top" wrapText="1"/>
      <protection hidden="1"/>
    </xf>
    <xf numFmtId="0" fontId="9" fillId="2" borderId="0" xfId="1" applyFont="1" applyFill="1" applyAlignment="1">
      <alignment wrapText="1"/>
    </xf>
    <xf numFmtId="0" fontId="9" fillId="2" borderId="0" xfId="1" applyFont="1" applyFill="1"/>
    <xf numFmtId="49" fontId="17" fillId="2" borderId="3" xfId="1" applyNumberFormat="1" applyFont="1" applyFill="1" applyBorder="1" applyAlignment="1" applyProtection="1">
      <alignment horizontal="left" vertical="top" wrapText="1"/>
      <protection hidden="1"/>
    </xf>
    <xf numFmtId="49" fontId="38" fillId="2" borderId="3" xfId="1" applyNumberFormat="1" applyFont="1" applyFill="1" applyBorder="1" applyAlignment="1" applyProtection="1">
      <alignment horizontal="left" vertical="top" wrapText="1"/>
      <protection hidden="1"/>
    </xf>
    <xf numFmtId="4" fontId="18" fillId="2" borderId="2" xfId="1" applyNumberFormat="1" applyFont="1" applyFill="1" applyBorder="1" applyAlignment="1" applyProtection="1">
      <alignment horizontal="right" vertical="top"/>
      <protection hidden="1"/>
    </xf>
    <xf numFmtId="4" fontId="18" fillId="2" borderId="4" xfId="1" applyNumberFormat="1" applyFont="1" applyFill="1" applyBorder="1" applyAlignment="1" applyProtection="1">
      <alignment horizontal="right" vertical="top"/>
      <protection hidden="1"/>
    </xf>
    <xf numFmtId="167" fontId="38" fillId="2" borderId="3" xfId="1" applyNumberFormat="1" applyFont="1" applyFill="1" applyBorder="1" applyAlignment="1" applyProtection="1">
      <alignment horizontal="left" vertical="top" wrapText="1"/>
      <protection hidden="1"/>
    </xf>
    <xf numFmtId="0" fontId="4" fillId="2" borderId="0" xfId="1" applyFont="1" applyFill="1" applyAlignment="1" applyProtection="1">
      <alignment horizontal="justify" vertical="justify"/>
      <protection hidden="1"/>
    </xf>
    <xf numFmtId="0" fontId="5" fillId="2" borderId="0" xfId="1" applyFont="1" applyFill="1" applyProtection="1">
      <protection hidden="1"/>
    </xf>
    <xf numFmtId="0" fontId="5" fillId="2" borderId="0" xfId="1" applyFont="1" applyFill="1" applyAlignment="1" applyProtection="1">
      <alignment horizontal="right"/>
      <protection hidden="1"/>
    </xf>
    <xf numFmtId="0" fontId="5" fillId="2" borderId="0" xfId="1" applyFont="1" applyFill="1"/>
    <xf numFmtId="0" fontId="7" fillId="2" borderId="0" xfId="1" applyNumberFormat="1" applyFont="1" applyFill="1" applyAlignment="1" applyProtection="1">
      <alignment horizontal="center"/>
      <protection hidden="1"/>
    </xf>
    <xf numFmtId="0" fontId="5" fillId="2" borderId="0" xfId="2" applyNumberFormat="1" applyFont="1" applyFill="1" applyAlignment="1" applyProtection="1">
      <alignment horizontal="right"/>
      <protection hidden="1"/>
    </xf>
    <xf numFmtId="0" fontId="7" fillId="2" borderId="0" xfId="1" applyNumberFormat="1" applyFont="1" applyFill="1" applyAlignment="1" applyProtection="1">
      <alignment horizontal="right"/>
      <protection hidden="1"/>
    </xf>
    <xf numFmtId="0" fontId="0" fillId="2" borderId="0" xfId="0" applyFill="1" applyAlignment="1">
      <alignment horizontal="right"/>
    </xf>
    <xf numFmtId="171" fontId="5" fillId="2" borderId="0" xfId="2" applyNumberFormat="1" applyFont="1" applyFill="1" applyAlignment="1" applyProtection="1">
      <alignment horizontal="right"/>
      <protection hidden="1"/>
    </xf>
    <xf numFmtId="0" fontId="10" fillId="2" borderId="0" xfId="1" applyNumberFormat="1" applyFont="1" applyFill="1" applyBorder="1" applyAlignment="1" applyProtection="1">
      <protection hidden="1"/>
    </xf>
    <xf numFmtId="0" fontId="5" fillId="2" borderId="0" xfId="1" applyFont="1" applyFill="1" applyBorder="1" applyAlignment="1" applyProtection="1">
      <alignment horizontal="right"/>
      <protection hidden="1"/>
    </xf>
    <xf numFmtId="0" fontId="10" fillId="2" borderId="0" xfId="1" applyNumberFormat="1" applyFont="1" applyFill="1" applyBorder="1" applyAlignment="1" applyProtection="1">
      <alignment horizontal="right"/>
      <protection hidden="1"/>
    </xf>
    <xf numFmtId="0" fontId="1" fillId="2" borderId="0" xfId="0" applyFont="1" applyFill="1" applyAlignment="1">
      <alignment horizontal="right"/>
    </xf>
    <xf numFmtId="0" fontId="18" fillId="2" borderId="10" xfId="1" applyNumberFormat="1" applyFont="1" applyFill="1" applyBorder="1" applyAlignment="1" applyProtection="1">
      <alignment horizontal="right" vertical="top" wrapText="1"/>
      <protection hidden="1"/>
    </xf>
    <xf numFmtId="0" fontId="18" fillId="2" borderId="11" xfId="1" applyNumberFormat="1" applyFont="1" applyFill="1" applyBorder="1" applyAlignment="1" applyProtection="1">
      <alignment horizontal="right" vertical="top" wrapText="1"/>
      <protection hidden="1"/>
    </xf>
    <xf numFmtId="0" fontId="17" fillId="2" borderId="2" xfId="1" applyNumberFormat="1" applyFont="1" applyFill="1" applyBorder="1" applyAlignment="1" applyProtection="1">
      <alignment horizontal="center" wrapText="1"/>
      <protection hidden="1"/>
    </xf>
    <xf numFmtId="0" fontId="17" fillId="2" borderId="4" xfId="1" applyNumberFormat="1" applyFont="1" applyFill="1" applyBorder="1" applyAlignment="1" applyProtection="1">
      <alignment horizontal="center" wrapText="1"/>
      <protection hidden="1"/>
    </xf>
    <xf numFmtId="49" fontId="18" fillId="2" borderId="2" xfId="1" applyNumberFormat="1" applyFont="1" applyFill="1" applyBorder="1" applyAlignment="1" applyProtection="1">
      <alignment horizontal="right" vertical="top" wrapText="1"/>
      <protection hidden="1"/>
    </xf>
    <xf numFmtId="2" fontId="18" fillId="2" borderId="2" xfId="1" applyNumberFormat="1" applyFont="1" applyFill="1" applyBorder="1" applyAlignment="1" applyProtection="1">
      <alignment horizontal="right" vertical="top" wrapText="1"/>
      <protection hidden="1"/>
    </xf>
    <xf numFmtId="2" fontId="17" fillId="2" borderId="4" xfId="1" applyNumberFormat="1" applyFont="1" applyFill="1" applyBorder="1" applyAlignment="1" applyProtection="1">
      <alignment horizontal="right" vertical="top" wrapText="1"/>
      <protection hidden="1"/>
    </xf>
    <xf numFmtId="2" fontId="18" fillId="2" borderId="4" xfId="1" applyNumberFormat="1" applyFont="1" applyFill="1" applyBorder="1" applyAlignment="1" applyProtection="1">
      <alignment horizontal="right" vertical="top" wrapText="1"/>
      <protection hidden="1"/>
    </xf>
    <xf numFmtId="0" fontId="17" fillId="2" borderId="17" xfId="1" applyNumberFormat="1" applyFont="1" applyFill="1" applyBorder="1" applyAlignment="1" applyProtection="1">
      <alignment horizontal="left" vertical="top" wrapText="1"/>
      <protection hidden="1"/>
    </xf>
    <xf numFmtId="169" fontId="17" fillId="2" borderId="18" xfId="1" applyNumberFormat="1" applyFont="1" applyFill="1" applyBorder="1" applyAlignment="1" applyProtection="1">
      <alignment horizontal="right" vertical="top" wrapText="1"/>
      <protection hidden="1"/>
    </xf>
    <xf numFmtId="49" fontId="17" fillId="2" borderId="18" xfId="1" applyNumberFormat="1" applyFont="1" applyFill="1" applyBorder="1" applyAlignment="1" applyProtection="1">
      <alignment horizontal="right" vertical="top" wrapText="1"/>
      <protection hidden="1"/>
    </xf>
    <xf numFmtId="4" fontId="17" fillId="2" borderId="18" xfId="1" applyNumberFormat="1" applyFont="1" applyFill="1" applyBorder="1" applyAlignment="1" applyProtection="1">
      <alignment horizontal="right" vertical="top"/>
      <protection hidden="1"/>
    </xf>
    <xf numFmtId="0" fontId="17" fillId="2" borderId="15" xfId="1" applyNumberFormat="1" applyFont="1" applyFill="1" applyBorder="1" applyAlignment="1" applyProtection="1">
      <alignment horizontal="left" vertical="top" wrapText="1"/>
      <protection hidden="1"/>
    </xf>
    <xf numFmtId="169" fontId="17" fillId="2" borderId="8" xfId="1" applyNumberFormat="1" applyFont="1" applyFill="1" applyBorder="1" applyAlignment="1" applyProtection="1">
      <alignment horizontal="right" vertical="top" wrapText="1"/>
      <protection hidden="1"/>
    </xf>
    <xf numFmtId="49" fontId="17" fillId="2" borderId="8" xfId="1" applyNumberFormat="1" applyFont="1" applyFill="1" applyBorder="1" applyAlignment="1" applyProtection="1">
      <alignment horizontal="right" vertical="top" wrapText="1"/>
      <protection hidden="1"/>
    </xf>
    <xf numFmtId="2" fontId="17" fillId="2" borderId="8" xfId="1" applyNumberFormat="1" applyFont="1" applyFill="1" applyBorder="1" applyAlignment="1" applyProtection="1">
      <alignment horizontal="right" vertical="top" wrapText="1"/>
      <protection hidden="1"/>
    </xf>
    <xf numFmtId="2" fontId="17" fillId="2" borderId="16" xfId="1" applyNumberFormat="1" applyFont="1" applyFill="1" applyBorder="1" applyAlignment="1" applyProtection="1">
      <alignment horizontal="right" vertical="top" wrapText="1"/>
      <protection hidden="1"/>
    </xf>
    <xf numFmtId="0" fontId="17" fillId="2" borderId="14" xfId="1" applyNumberFormat="1" applyFont="1" applyFill="1" applyBorder="1" applyAlignment="1" applyProtection="1">
      <alignment horizontal="left" vertical="top" wrapText="1"/>
      <protection hidden="1"/>
    </xf>
    <xf numFmtId="49" fontId="17" fillId="2" borderId="5" xfId="1" applyNumberFormat="1" applyFont="1" applyFill="1" applyBorder="1" applyAlignment="1" applyProtection="1">
      <alignment horizontal="right" vertical="top" wrapText="1"/>
      <protection hidden="1"/>
    </xf>
    <xf numFmtId="2" fontId="17" fillId="2" borderId="5" xfId="1" applyNumberFormat="1" applyFont="1" applyFill="1" applyBorder="1" applyAlignment="1" applyProtection="1">
      <alignment horizontal="right" vertical="top" wrapText="1"/>
      <protection hidden="1"/>
    </xf>
    <xf numFmtId="2" fontId="17" fillId="2" borderId="7" xfId="1" applyNumberFormat="1" applyFont="1" applyFill="1" applyBorder="1" applyAlignment="1" applyProtection="1">
      <alignment horizontal="right" vertical="top" wrapText="1"/>
      <protection hidden="1"/>
    </xf>
    <xf numFmtId="169" fontId="17" fillId="2" borderId="6" xfId="1" applyNumberFormat="1" applyFont="1" applyFill="1" applyBorder="1" applyAlignment="1" applyProtection="1">
      <alignment horizontal="right" vertical="top" wrapText="1"/>
      <protection hidden="1"/>
    </xf>
    <xf numFmtId="49" fontId="17" fillId="2" borderId="6" xfId="1" applyNumberFormat="1" applyFont="1" applyFill="1" applyBorder="1" applyAlignment="1" applyProtection="1">
      <alignment horizontal="right" vertical="top" wrapText="1"/>
      <protection hidden="1"/>
    </xf>
    <xf numFmtId="4" fontId="17" fillId="2" borderId="6" xfId="1" applyNumberFormat="1" applyFont="1" applyFill="1" applyBorder="1" applyAlignment="1" applyProtection="1">
      <alignment horizontal="right" vertical="top"/>
      <protection hidden="1"/>
    </xf>
    <xf numFmtId="0" fontId="32" fillId="2" borderId="3" xfId="2" applyFont="1" applyFill="1" applyBorder="1" applyAlignment="1">
      <alignment horizontal="right" vertical="top" wrapText="1"/>
    </xf>
    <xf numFmtId="0" fontId="32" fillId="2" borderId="2" xfId="2" applyFont="1" applyFill="1" applyBorder="1" applyAlignment="1">
      <alignment horizontal="left" vertical="top" wrapText="1"/>
    </xf>
    <xf numFmtId="166" fontId="32" fillId="2" borderId="2" xfId="2" applyNumberFormat="1" applyFont="1" applyFill="1" applyBorder="1" applyAlignment="1">
      <alignment horizontal="right" vertical="top" wrapText="1"/>
    </xf>
    <xf numFmtId="49" fontId="19" fillId="2" borderId="12" xfId="2" applyNumberFormat="1" applyFont="1" applyFill="1" applyBorder="1" applyAlignment="1">
      <alignment horizontal="right" vertical="top" wrapText="1"/>
    </xf>
    <xf numFmtId="0" fontId="19" fillId="2" borderId="6" xfId="2" applyFont="1" applyFill="1" applyBorder="1" applyAlignment="1">
      <alignment horizontal="left" vertical="top" wrapText="1"/>
    </xf>
    <xf numFmtId="166" fontId="19" fillId="2" borderId="6" xfId="2" applyNumberFormat="1" applyFont="1" applyFill="1" applyBorder="1" applyAlignment="1">
      <alignment horizontal="right" vertical="top" wrapText="1"/>
    </xf>
    <xf numFmtId="166" fontId="19" fillId="2" borderId="13" xfId="2" applyNumberFormat="1" applyFont="1" applyFill="1" applyBorder="1" applyAlignment="1">
      <alignment horizontal="right" vertical="top" wrapText="1"/>
    </xf>
    <xf numFmtId="168" fontId="18" fillId="2" borderId="2" xfId="0" applyNumberFormat="1" applyFont="1" applyFill="1" applyBorder="1" applyAlignment="1">
      <alignment vertical="top" wrapText="1"/>
    </xf>
    <xf numFmtId="167" fontId="33" fillId="2" borderId="6" xfId="0" applyNumberFormat="1" applyFont="1" applyFill="1" applyBorder="1" applyAlignment="1">
      <alignment horizontal="right" vertical="top" wrapText="1"/>
    </xf>
    <xf numFmtId="169" fontId="17" fillId="2" borderId="5" xfId="1" applyNumberFormat="1" applyFont="1" applyFill="1" applyBorder="1" applyAlignment="1" applyProtection="1">
      <alignment horizontal="right" vertical="top" wrapText="1"/>
      <protection hidden="1"/>
    </xf>
    <xf numFmtId="0" fontId="16" fillId="0" borderId="0" xfId="0" applyFont="1" applyAlignment="1">
      <alignment horizontal="center" wrapText="1"/>
    </xf>
    <xf numFmtId="165" fontId="17" fillId="0" borderId="2" xfId="4" applyFont="1" applyBorder="1"/>
    <xf numFmtId="164" fontId="17" fillId="2" borderId="2" xfId="4" applyNumberFormat="1" applyFont="1" applyFill="1" applyBorder="1" applyAlignment="1"/>
    <xf numFmtId="0" fontId="13" fillId="0" borderId="0" xfId="0" applyFont="1" applyAlignment="1">
      <alignment horizontal="right" wrapText="1"/>
    </xf>
    <xf numFmtId="168" fontId="18" fillId="2" borderId="2" xfId="1" applyNumberFormat="1" applyFont="1" applyFill="1" applyBorder="1" applyAlignment="1" applyProtection="1">
      <alignment horizontal="right" vertical="top" wrapText="1"/>
      <protection hidden="1"/>
    </xf>
    <xf numFmtId="167" fontId="18" fillId="2" borderId="2" xfId="1" applyNumberFormat="1" applyFont="1" applyFill="1" applyBorder="1" applyAlignment="1" applyProtection="1">
      <alignment horizontal="right" vertical="top" wrapText="1"/>
      <protection hidden="1"/>
    </xf>
    <xf numFmtId="168" fontId="35" fillId="2" borderId="2" xfId="1" applyNumberFormat="1" applyFont="1" applyFill="1" applyBorder="1" applyAlignment="1" applyProtection="1">
      <alignment horizontal="right" vertical="top" wrapText="1"/>
      <protection hidden="1"/>
    </xf>
    <xf numFmtId="171" fontId="17" fillId="2" borderId="4" xfId="2" applyNumberFormat="1" applyFont="1" applyFill="1" applyBorder="1" applyAlignment="1" applyProtection="1">
      <alignment horizontal="right" vertical="top"/>
      <protection hidden="1"/>
    </xf>
    <xf numFmtId="0" fontId="18" fillId="2" borderId="8" xfId="1" applyNumberFormat="1" applyFont="1" applyFill="1" applyBorder="1" applyAlignment="1" applyProtection="1">
      <alignment horizontal="center" vertical="top" wrapText="1"/>
      <protection hidden="1"/>
    </xf>
    <xf numFmtId="0" fontId="18" fillId="2" borderId="16" xfId="1" applyNumberFormat="1" applyFont="1" applyFill="1" applyBorder="1" applyAlignment="1" applyProtection="1">
      <alignment horizontal="center" vertical="top" wrapText="1"/>
      <protection hidden="1"/>
    </xf>
    <xf numFmtId="4" fontId="18" fillId="2" borderId="2" xfId="1" applyNumberFormat="1" applyFont="1" applyFill="1" applyBorder="1" applyAlignment="1" applyProtection="1">
      <alignment horizontal="right" vertical="top" wrapText="1"/>
      <protection hidden="1"/>
    </xf>
    <xf numFmtId="4" fontId="17" fillId="2" borderId="2" xfId="1" applyNumberFormat="1" applyFont="1" applyFill="1" applyBorder="1" applyAlignment="1" applyProtection="1">
      <alignment horizontal="right" vertical="top" wrapText="1"/>
      <protection hidden="1"/>
    </xf>
    <xf numFmtId="4" fontId="17" fillId="2" borderId="4" xfId="1" applyNumberFormat="1" applyFont="1" applyFill="1" applyBorder="1" applyAlignment="1" applyProtection="1">
      <alignment horizontal="right" vertical="top" wrapText="1"/>
      <protection hidden="1"/>
    </xf>
    <xf numFmtId="4" fontId="5" fillId="2" borderId="2" xfId="1" applyNumberFormat="1" applyFont="1" applyFill="1" applyBorder="1" applyAlignment="1" applyProtection="1">
      <alignment horizontal="right" vertical="top" wrapText="1"/>
      <protection hidden="1"/>
    </xf>
    <xf numFmtId="0" fontId="17" fillId="2" borderId="3" xfId="2" applyNumberFormat="1" applyFont="1" applyFill="1" applyBorder="1" applyAlignment="1" applyProtection="1">
      <alignment horizontal="left" vertical="top" wrapText="1"/>
      <protection hidden="1"/>
    </xf>
    <xf numFmtId="0" fontId="18" fillId="2" borderId="6" xfId="1" applyNumberFormat="1" applyFont="1" applyFill="1" applyBorder="1" applyAlignment="1" applyProtection="1">
      <alignment horizontal="right" vertical="top" wrapText="1"/>
      <protection hidden="1"/>
    </xf>
    <xf numFmtId="0" fontId="17" fillId="2" borderId="6" xfId="1" applyNumberFormat="1" applyFont="1" applyFill="1" applyBorder="1" applyAlignment="1" applyProtection="1">
      <alignment horizontal="right" vertical="top" wrapText="1"/>
      <protection hidden="1"/>
    </xf>
    <xf numFmtId="4" fontId="18" fillId="2" borderId="6" xfId="1" applyNumberFormat="1" applyFont="1" applyFill="1" applyBorder="1" applyAlignment="1" applyProtection="1">
      <alignment horizontal="right" vertical="top"/>
      <protection hidden="1"/>
    </xf>
    <xf numFmtId="0" fontId="18" fillId="2" borderId="19" xfId="1" applyNumberFormat="1" applyFont="1" applyFill="1" applyBorder="1" applyAlignment="1" applyProtection="1">
      <alignment horizontal="center" vertical="justify"/>
      <protection hidden="1"/>
    </xf>
    <xf numFmtId="0" fontId="18" fillId="2" borderId="20" xfId="1" applyNumberFormat="1" applyFont="1" applyFill="1" applyBorder="1" applyAlignment="1" applyProtection="1">
      <alignment horizontal="center" vertical="top" wrapText="1"/>
      <protection hidden="1"/>
    </xf>
    <xf numFmtId="0" fontId="18" fillId="2" borderId="21" xfId="1" applyNumberFormat="1" applyFont="1" applyFill="1" applyBorder="1" applyAlignment="1" applyProtection="1">
      <alignment horizontal="center" vertical="top" wrapText="1"/>
      <protection hidden="1"/>
    </xf>
    <xf numFmtId="0" fontId="18" fillId="2" borderId="2" xfId="1" applyNumberFormat="1" applyFont="1" applyFill="1" applyBorder="1" applyAlignment="1" applyProtection="1">
      <alignment horizontal="center" vertical="top" wrapText="1"/>
      <protection hidden="1"/>
    </xf>
    <xf numFmtId="0" fontId="17" fillId="2" borderId="2" xfId="1" applyFont="1" applyFill="1" applyBorder="1" applyAlignment="1" applyProtection="1">
      <alignment horizontal="left" vertical="top" wrapText="1"/>
      <protection hidden="1"/>
    </xf>
    <xf numFmtId="0" fontId="18" fillId="2" borderId="2" xfId="1" applyNumberFormat="1" applyFont="1" applyFill="1" applyBorder="1" applyAlignment="1" applyProtection="1">
      <alignment horizontal="left" vertical="justify"/>
      <protection hidden="1"/>
    </xf>
    <xf numFmtId="4" fontId="5" fillId="2" borderId="0" xfId="1" applyNumberFormat="1" applyFont="1" applyFill="1"/>
    <xf numFmtId="0" fontId="18" fillId="2" borderId="14" xfId="0" applyFont="1" applyFill="1" applyBorder="1" applyAlignment="1">
      <alignment horizontal="left" vertical="center" wrapText="1"/>
    </xf>
    <xf numFmtId="4" fontId="18" fillId="2" borderId="5" xfId="0" applyNumberFormat="1" applyFont="1" applyFill="1" applyBorder="1" applyAlignment="1">
      <alignment horizontal="center" vertical="top" wrapText="1"/>
    </xf>
    <xf numFmtId="0" fontId="1" fillId="0" borderId="0" xfId="0" applyFont="1"/>
    <xf numFmtId="173" fontId="2" fillId="2" borderId="0" xfId="1" applyNumberFormat="1" applyFont="1" applyFill="1"/>
    <xf numFmtId="4" fontId="2" fillId="2" borderId="0" xfId="1" applyNumberFormat="1" applyFont="1" applyFill="1" applyAlignment="1">
      <alignment wrapText="1"/>
    </xf>
    <xf numFmtId="4" fontId="11" fillId="2" borderId="6" xfId="0" applyNumberFormat="1" applyFont="1" applyFill="1" applyBorder="1" applyAlignment="1">
      <alignment horizontal="right" wrapText="1"/>
    </xf>
    <xf numFmtId="4" fontId="36" fillId="2" borderId="2" xfId="0" applyNumberFormat="1" applyFont="1" applyFill="1" applyBorder="1" applyAlignment="1">
      <alignment vertical="top" wrapText="1"/>
    </xf>
    <xf numFmtId="164" fontId="24" fillId="2" borderId="2" xfId="4" applyNumberFormat="1" applyFont="1" applyFill="1" applyBorder="1" applyAlignment="1">
      <alignment horizontal="center" vertical="center" wrapText="1"/>
    </xf>
    <xf numFmtId="166" fontId="19" fillId="2" borderId="22" xfId="2" applyNumberFormat="1" applyFont="1" applyFill="1" applyBorder="1" applyAlignment="1">
      <alignment horizontal="right" vertical="top" wrapText="1"/>
    </xf>
    <xf numFmtId="49" fontId="19" fillId="2" borderId="2" xfId="2" applyNumberFormat="1" applyFont="1" applyFill="1" applyBorder="1" applyAlignment="1">
      <alignment horizontal="left" vertical="top" wrapText="1"/>
    </xf>
    <xf numFmtId="4" fontId="17" fillId="2" borderId="23" xfId="1" applyNumberFormat="1" applyFont="1" applyFill="1" applyBorder="1" applyAlignment="1" applyProtection="1">
      <alignment horizontal="right" vertical="top"/>
      <protection hidden="1"/>
    </xf>
    <xf numFmtId="4" fontId="34" fillId="2" borderId="18" xfId="0" applyNumberFormat="1" applyFont="1" applyFill="1" applyBorder="1" applyAlignment="1">
      <alignment vertical="top" wrapText="1"/>
    </xf>
    <xf numFmtId="0" fontId="18" fillId="2" borderId="3" xfId="1" applyNumberFormat="1" applyFont="1" applyFill="1" applyBorder="1" applyAlignment="1" applyProtection="1">
      <alignment horizontal="left" vertical="top" wrapText="1"/>
      <protection hidden="1"/>
    </xf>
    <xf numFmtId="49" fontId="18" fillId="2" borderId="18" xfId="1" applyNumberFormat="1" applyFont="1" applyFill="1" applyBorder="1" applyAlignment="1" applyProtection="1">
      <alignment horizontal="right" vertical="top" wrapText="1"/>
      <protection hidden="1"/>
    </xf>
    <xf numFmtId="172" fontId="25" fillId="2" borderId="2" xfId="4" applyNumberFormat="1" applyFont="1" applyFill="1" applyBorder="1" applyAlignment="1">
      <alignment horizontal="center" vertical="center"/>
    </xf>
    <xf numFmtId="0" fontId="13" fillId="2" borderId="0" xfId="0" quotePrefix="1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distributed"/>
    </xf>
    <xf numFmtId="0" fontId="6" fillId="2" borderId="0" xfId="0" applyFont="1" applyFill="1" applyAlignment="1">
      <alignment horizontal="center" wrapText="1"/>
    </xf>
    <xf numFmtId="0" fontId="13" fillId="2" borderId="0" xfId="0" applyFont="1" applyFill="1" applyBorder="1" applyAlignment="1">
      <alignment horizontal="center" vertical="top" wrapText="1"/>
    </xf>
    <xf numFmtId="0" fontId="28" fillId="2" borderId="0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justify"/>
    </xf>
    <xf numFmtId="0" fontId="7" fillId="2" borderId="0" xfId="1" applyNumberFormat="1" applyFont="1" applyFill="1" applyAlignment="1" applyProtection="1">
      <alignment horizontal="center" vertical="distributed"/>
      <protection hidden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wrapText="1"/>
    </xf>
    <xf numFmtId="0" fontId="24" fillId="0" borderId="0" xfId="0" applyFont="1" applyAlignment="1">
      <alignment horizontal="center" vertical="center" wrapText="1"/>
    </xf>
    <xf numFmtId="4" fontId="17" fillId="2" borderId="22" xfId="1" applyNumberFormat="1" applyFont="1" applyFill="1" applyBorder="1" applyAlignment="1" applyProtection="1">
      <alignment horizontal="right" vertical="top"/>
      <protection hidden="1"/>
    </xf>
  </cellXfs>
  <cellStyles count="6">
    <cellStyle name="Обычный" xfId="0" builtinId="0"/>
    <cellStyle name="Обычный 2" xfId="1"/>
    <cellStyle name="Обычный 2 2" xfId="5"/>
    <cellStyle name="Обычный 2 3" xfId="2"/>
    <cellStyle name="Обычный 2 7" xfId="3"/>
    <cellStyle name="Финансовый" xfId="4" builtinId="3"/>
  </cellStyles>
  <dxfs count="0"/>
  <tableStyles count="0" defaultTableStyle="TableStyleMedium2" defaultPivotStyle="PivotStyleLight16"/>
  <colors>
    <mruColors>
      <color rgb="FFD5F4FF"/>
      <color rgb="FFAFEAFF"/>
      <color rgb="FF9CC3E6"/>
      <color rgb="FF7DFFB8"/>
      <color rgb="FFFFFFDD"/>
      <color rgb="FFE0C1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E35"/>
  <sheetViews>
    <sheetView view="pageBreakPreview" zoomScale="60" zoomScaleNormal="85" workbookViewId="0">
      <selection activeCell="B15" sqref="B15"/>
    </sheetView>
  </sheetViews>
  <sheetFormatPr defaultColWidth="9.140625" defaultRowHeight="12.75"/>
  <cols>
    <col min="1" max="1" width="35.28515625" style="103" customWidth="1"/>
    <col min="2" max="2" width="59.42578125" style="103" customWidth="1"/>
    <col min="3" max="3" width="16.42578125" style="103" customWidth="1"/>
    <col min="4" max="4" width="17" style="103" customWidth="1"/>
    <col min="5" max="5" width="15.85546875" style="103" customWidth="1"/>
    <col min="6" max="16384" width="9.140625" style="103"/>
  </cols>
  <sheetData>
    <row r="1" spans="1:5" ht="18.75">
      <c r="C1" s="104"/>
      <c r="D1" s="104"/>
      <c r="E1" s="105" t="s">
        <v>67</v>
      </c>
    </row>
    <row r="2" spans="1:5" ht="18.75">
      <c r="C2" s="104"/>
      <c r="D2" s="104"/>
      <c r="E2" s="105" t="s">
        <v>312</v>
      </c>
    </row>
    <row r="3" spans="1:5" ht="18.75">
      <c r="C3" s="104"/>
      <c r="D3" s="104"/>
      <c r="E3" s="105" t="s">
        <v>201</v>
      </c>
    </row>
    <row r="4" spans="1:5" ht="18.75">
      <c r="C4" s="104"/>
      <c r="D4" s="104"/>
      <c r="E4" s="105" t="s">
        <v>366</v>
      </c>
    </row>
    <row r="6" spans="1:5" ht="18.75">
      <c r="A6" s="300" t="s">
        <v>360</v>
      </c>
      <c r="B6" s="301"/>
      <c r="C6" s="301"/>
      <c r="D6" s="301"/>
      <c r="E6" s="301"/>
    </row>
    <row r="7" spans="1:5" ht="18.75">
      <c r="A7" s="302" t="s">
        <v>345</v>
      </c>
      <c r="B7" s="302"/>
      <c r="C7" s="302"/>
      <c r="D7" s="302"/>
      <c r="E7" s="302"/>
    </row>
    <row r="8" spans="1:5" ht="15.75">
      <c r="A8" s="106"/>
      <c r="B8" s="107"/>
      <c r="C8" s="107"/>
      <c r="D8" s="107"/>
      <c r="E8" s="108" t="s">
        <v>55</v>
      </c>
    </row>
    <row r="9" spans="1:5" ht="16.5" thickBot="1">
      <c r="A9" s="106"/>
      <c r="B9" s="107"/>
      <c r="C9" s="107"/>
      <c r="D9" s="107"/>
      <c r="E9" s="107"/>
    </row>
    <row r="10" spans="1:5" ht="94.5">
      <c r="A10" s="109" t="s">
        <v>68</v>
      </c>
      <c r="B10" s="110" t="s">
        <v>69</v>
      </c>
      <c r="C10" s="110" t="s">
        <v>183</v>
      </c>
      <c r="D10" s="110" t="s">
        <v>202</v>
      </c>
      <c r="E10" s="111" t="s">
        <v>336</v>
      </c>
    </row>
    <row r="11" spans="1:5" ht="31.5">
      <c r="A11" s="112" t="s">
        <v>238</v>
      </c>
      <c r="B11" s="113" t="s">
        <v>248</v>
      </c>
      <c r="C11" s="46">
        <f>C12</f>
        <v>340650.05000000075</v>
      </c>
      <c r="D11" s="46">
        <f>D12</f>
        <v>0</v>
      </c>
      <c r="E11" s="52">
        <f>E12</f>
        <v>0</v>
      </c>
    </row>
    <row r="12" spans="1:5" ht="31.5">
      <c r="A12" s="112" t="s">
        <v>239</v>
      </c>
      <c r="B12" s="113" t="s">
        <v>289</v>
      </c>
      <c r="C12" s="46">
        <f>C13+C19</f>
        <v>340650.05000000075</v>
      </c>
      <c r="D12" s="46">
        <f>D13+D19</f>
        <v>0</v>
      </c>
      <c r="E12" s="52">
        <f>E13+E19</f>
        <v>0</v>
      </c>
    </row>
    <row r="13" spans="1:5" ht="15.75">
      <c r="A13" s="112" t="s">
        <v>240</v>
      </c>
      <c r="B13" s="113" t="s">
        <v>70</v>
      </c>
      <c r="C13" s="46">
        <f>C14</f>
        <v>-7020119.8899999997</v>
      </c>
      <c r="D13" s="46">
        <f t="shared" ref="C13:E15" si="0">D14</f>
        <v>-5820100</v>
      </c>
      <c r="E13" s="52">
        <f t="shared" si="0"/>
        <v>-5970300</v>
      </c>
    </row>
    <row r="14" spans="1:5" ht="15.75">
      <c r="A14" s="112" t="s">
        <v>241</v>
      </c>
      <c r="B14" s="113" t="s">
        <v>71</v>
      </c>
      <c r="C14" s="46">
        <f t="shared" si="0"/>
        <v>-7020119.8899999997</v>
      </c>
      <c r="D14" s="46">
        <f t="shared" si="0"/>
        <v>-5820100</v>
      </c>
      <c r="E14" s="52">
        <f t="shared" si="0"/>
        <v>-5970300</v>
      </c>
    </row>
    <row r="15" spans="1:5" ht="31.5">
      <c r="A15" s="112" t="s">
        <v>242</v>
      </c>
      <c r="B15" s="113" t="s">
        <v>249</v>
      </c>
      <c r="C15" s="46">
        <f t="shared" si="0"/>
        <v>-7020119.8899999997</v>
      </c>
      <c r="D15" s="46">
        <f t="shared" si="0"/>
        <v>-5820100</v>
      </c>
      <c r="E15" s="52">
        <f t="shared" si="0"/>
        <v>-5970300</v>
      </c>
    </row>
    <row r="16" spans="1:5" ht="31.5">
      <c r="A16" s="112" t="s">
        <v>243</v>
      </c>
      <c r="B16" s="113" t="s">
        <v>190</v>
      </c>
      <c r="C16" s="46">
        <f>-'Пр 2.'!C10</f>
        <v>-7020119.8899999997</v>
      </c>
      <c r="D16" s="46">
        <f>-'Пр 2.'!D10</f>
        <v>-5820100</v>
      </c>
      <c r="E16" s="46">
        <f>-'Пр 2.'!E10</f>
        <v>-5970300</v>
      </c>
    </row>
    <row r="17" spans="1:5" ht="15.75">
      <c r="A17" s="112" t="s">
        <v>244</v>
      </c>
      <c r="B17" s="113" t="s">
        <v>72</v>
      </c>
      <c r="C17" s="46">
        <f t="shared" ref="C17:E19" si="1">C18</f>
        <v>7360769.9400000004</v>
      </c>
      <c r="D17" s="46">
        <f t="shared" si="1"/>
        <v>5820100</v>
      </c>
      <c r="E17" s="52">
        <f>E18</f>
        <v>5970300</v>
      </c>
    </row>
    <row r="18" spans="1:5" ht="15.75">
      <c r="A18" s="112" t="s">
        <v>245</v>
      </c>
      <c r="B18" s="113" t="s">
        <v>73</v>
      </c>
      <c r="C18" s="46">
        <f t="shared" si="1"/>
        <v>7360769.9400000004</v>
      </c>
      <c r="D18" s="46">
        <f t="shared" si="1"/>
        <v>5820100</v>
      </c>
      <c r="E18" s="52">
        <f t="shared" si="1"/>
        <v>5970300</v>
      </c>
    </row>
    <row r="19" spans="1:5" ht="31.5">
      <c r="A19" s="112" t="s">
        <v>246</v>
      </c>
      <c r="B19" s="113" t="s">
        <v>250</v>
      </c>
      <c r="C19" s="47">
        <f t="shared" si="1"/>
        <v>7360769.9400000004</v>
      </c>
      <c r="D19" s="47">
        <f t="shared" si="1"/>
        <v>5820100</v>
      </c>
      <c r="E19" s="53">
        <f t="shared" si="1"/>
        <v>5970300</v>
      </c>
    </row>
    <row r="20" spans="1:5" ht="31.5">
      <c r="A20" s="112" t="s">
        <v>247</v>
      </c>
      <c r="B20" s="113" t="s">
        <v>191</v>
      </c>
      <c r="C20" s="47">
        <f>'пр 4'!G10</f>
        <v>7360769.9400000004</v>
      </c>
      <c r="D20" s="47">
        <f>'пр 4'!H10</f>
        <v>5820100</v>
      </c>
      <c r="E20" s="47">
        <f>'пр 4'!I10</f>
        <v>5970300</v>
      </c>
    </row>
    <row r="21" spans="1:5" ht="16.5" thickBot="1">
      <c r="A21" s="114" t="s">
        <v>134</v>
      </c>
      <c r="B21" s="115" t="s">
        <v>115</v>
      </c>
      <c r="C21" s="290">
        <f>C11</f>
        <v>340650.05000000075</v>
      </c>
      <c r="D21" s="54">
        <v>0</v>
      </c>
      <c r="E21" s="55">
        <v>0</v>
      </c>
    </row>
    <row r="22" spans="1:5" ht="18.75">
      <c r="A22" s="116"/>
      <c r="B22" s="117"/>
      <c r="C22" s="118"/>
      <c r="D22" s="118"/>
      <c r="E22" s="119"/>
    </row>
    <row r="23" spans="1:5" ht="18.75">
      <c r="A23" s="116"/>
      <c r="B23" s="117"/>
      <c r="C23" s="118"/>
      <c r="D23" s="118"/>
      <c r="E23" s="119"/>
    </row>
    <row r="24" spans="1:5">
      <c r="C24" s="120"/>
      <c r="D24" s="120"/>
      <c r="E24" s="120"/>
    </row>
    <row r="25" spans="1:5">
      <c r="C25" s="120"/>
      <c r="D25" s="120"/>
      <c r="E25" s="120"/>
    </row>
    <row r="26" spans="1:5">
      <c r="C26" s="120"/>
      <c r="D26" s="120"/>
      <c r="E26" s="120"/>
    </row>
    <row r="27" spans="1:5">
      <c r="C27" s="120"/>
      <c r="D27" s="120"/>
      <c r="E27" s="120"/>
    </row>
    <row r="28" spans="1:5">
      <c r="C28" s="120"/>
      <c r="D28" s="120"/>
      <c r="E28" s="120"/>
    </row>
    <row r="29" spans="1:5">
      <c r="C29" s="120"/>
      <c r="D29" s="120"/>
      <c r="E29" s="120"/>
    </row>
    <row r="30" spans="1:5">
      <c r="C30" s="120"/>
      <c r="D30" s="120"/>
      <c r="E30" s="120"/>
    </row>
    <row r="31" spans="1:5">
      <c r="C31" s="120"/>
      <c r="D31" s="120"/>
      <c r="E31" s="120"/>
    </row>
    <row r="32" spans="1:5">
      <c r="C32" s="120"/>
      <c r="D32" s="120"/>
      <c r="E32" s="120"/>
    </row>
    <row r="33" spans="3:5">
      <c r="C33" s="120"/>
      <c r="D33" s="120"/>
      <c r="E33" s="120"/>
    </row>
    <row r="34" spans="3:5">
      <c r="C34" s="120"/>
      <c r="D34" s="120"/>
      <c r="E34" s="120"/>
    </row>
    <row r="35" spans="3:5">
      <c r="C35" s="120"/>
      <c r="D35" s="120"/>
      <c r="E35" s="120"/>
    </row>
  </sheetData>
  <mergeCells count="2">
    <mergeCell ref="A6:E6"/>
    <mergeCell ref="A7:E7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E14" sqref="E14"/>
    </sheetView>
  </sheetViews>
  <sheetFormatPr defaultRowHeight="12.75"/>
  <cols>
    <col min="1" max="1" width="10.42578125" customWidth="1"/>
    <col min="2" max="2" width="25.85546875" customWidth="1"/>
    <col min="3" max="3" width="16.140625" customWidth="1"/>
    <col min="4" max="4" width="16.28515625" customWidth="1"/>
    <col min="5" max="5" width="19.5703125" customWidth="1"/>
  </cols>
  <sheetData>
    <row r="1" spans="1:7" ht="15.75">
      <c r="C1" s="8"/>
      <c r="D1" s="81"/>
      <c r="E1" s="81"/>
      <c r="F1" s="81" t="s">
        <v>311</v>
      </c>
    </row>
    <row r="2" spans="1:7" ht="15.75">
      <c r="C2" s="8"/>
      <c r="D2" s="81"/>
      <c r="E2" s="81"/>
      <c r="F2" s="105" t="s">
        <v>312</v>
      </c>
    </row>
    <row r="3" spans="1:7" ht="15.75">
      <c r="C3" s="8"/>
      <c r="D3" s="81"/>
      <c r="E3" s="81"/>
      <c r="F3" s="81" t="s">
        <v>201</v>
      </c>
    </row>
    <row r="4" spans="1:7" ht="15">
      <c r="B4" s="310"/>
      <c r="C4" s="310"/>
      <c r="D4" s="81"/>
      <c r="E4" s="81"/>
      <c r="F4" s="81" t="str">
        <f>'пр 1'!E4</f>
        <v>от 19.09.2024 № 171</v>
      </c>
    </row>
    <row r="5" spans="1:7">
      <c r="B5" s="310"/>
      <c r="C5" s="310"/>
    </row>
    <row r="6" spans="1:7" ht="99.75" customHeight="1">
      <c r="A6" s="311" t="s">
        <v>349</v>
      </c>
      <c r="B6" s="311"/>
      <c r="C6" s="311"/>
      <c r="D6" s="311"/>
      <c r="E6" s="311"/>
      <c r="F6" s="311"/>
      <c r="G6" t="s">
        <v>78</v>
      </c>
    </row>
    <row r="7" spans="1:7" ht="20.25">
      <c r="A7" s="6"/>
      <c r="B7" s="6"/>
      <c r="C7" s="6"/>
    </row>
    <row r="8" spans="1:7" ht="20.25">
      <c r="A8" s="6"/>
      <c r="B8" s="6"/>
      <c r="E8" s="314" t="s">
        <v>143</v>
      </c>
      <c r="F8" s="314"/>
    </row>
    <row r="9" spans="1:7" ht="20.25">
      <c r="A9" s="6"/>
      <c r="B9" s="6"/>
      <c r="E9" s="9"/>
    </row>
    <row r="10" spans="1:7" ht="136.15" customHeight="1">
      <c r="A10" s="311" t="s">
        <v>354</v>
      </c>
      <c r="B10" s="311"/>
      <c r="C10" s="311"/>
      <c r="D10" s="311"/>
      <c r="E10" s="311"/>
      <c r="F10" s="311"/>
    </row>
    <row r="11" spans="1:7" ht="20.25">
      <c r="A11" s="6"/>
      <c r="B11" s="6"/>
      <c r="C11" s="6"/>
      <c r="D11" s="6"/>
      <c r="E11" s="10" t="s">
        <v>55</v>
      </c>
    </row>
    <row r="12" spans="1:7" ht="15">
      <c r="A12" s="26" t="s">
        <v>75</v>
      </c>
      <c r="B12" s="27" t="s">
        <v>140</v>
      </c>
      <c r="C12" s="28" t="s">
        <v>183</v>
      </c>
      <c r="D12" s="28" t="s">
        <v>202</v>
      </c>
      <c r="E12" s="28" t="s">
        <v>336</v>
      </c>
    </row>
    <row r="13" spans="1:7" ht="15">
      <c r="A13" s="29" t="s">
        <v>76</v>
      </c>
      <c r="B13" s="30" t="s">
        <v>182</v>
      </c>
      <c r="C13" s="31">
        <v>302476</v>
      </c>
      <c r="D13" s="31">
        <v>302476</v>
      </c>
      <c r="E13" s="31">
        <v>302476</v>
      </c>
    </row>
    <row r="14" spans="1:7" ht="15">
      <c r="A14" s="50" t="s">
        <v>134</v>
      </c>
      <c r="B14" s="32" t="s">
        <v>133</v>
      </c>
      <c r="C14" s="31">
        <f>C13</f>
        <v>302476</v>
      </c>
      <c r="D14" s="31">
        <f t="shared" ref="D14:E14" si="0">D13</f>
        <v>302476</v>
      </c>
      <c r="E14" s="31">
        <f t="shared" si="0"/>
        <v>302476</v>
      </c>
    </row>
  </sheetData>
  <mergeCells count="5">
    <mergeCell ref="A10:F10"/>
    <mergeCell ref="B4:C4"/>
    <mergeCell ref="B5:C5"/>
    <mergeCell ref="E8:F8"/>
    <mergeCell ref="A6:F6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C42"/>
  <sheetViews>
    <sheetView view="pageBreakPreview" zoomScale="60" zoomScaleNormal="85" workbookViewId="0">
      <selection activeCell="C46" sqref="C46"/>
    </sheetView>
  </sheetViews>
  <sheetFormatPr defaultRowHeight="12.75"/>
  <cols>
    <col min="1" max="1" width="6.85546875" customWidth="1"/>
    <col min="2" max="2" width="70.7109375" customWidth="1"/>
    <col min="3" max="3" width="21.28515625" customWidth="1"/>
  </cols>
  <sheetData>
    <row r="1" spans="1:3" ht="18.75">
      <c r="A1" s="11"/>
      <c r="B1" s="81"/>
      <c r="C1" s="81" t="s">
        <v>311</v>
      </c>
    </row>
    <row r="2" spans="1:3" ht="18.75">
      <c r="A2" s="11"/>
      <c r="B2" s="81"/>
      <c r="C2" s="105" t="s">
        <v>312</v>
      </c>
    </row>
    <row r="3" spans="1:3" ht="18.75">
      <c r="A3" s="11"/>
      <c r="B3" s="81"/>
      <c r="C3" s="81" t="s">
        <v>201</v>
      </c>
    </row>
    <row r="4" spans="1:3" ht="18.75">
      <c r="A4" s="12"/>
      <c r="B4" s="81"/>
      <c r="C4" s="81" t="str">
        <f>'пр 1'!E4</f>
        <v>от 19.09.2024 № 171</v>
      </c>
    </row>
    <row r="5" spans="1:3" ht="18.75">
      <c r="A5" s="12"/>
      <c r="B5" s="12"/>
      <c r="C5" s="2"/>
    </row>
    <row r="6" spans="1:3" ht="37.5" customHeight="1">
      <c r="A6" s="315" t="s">
        <v>337</v>
      </c>
      <c r="B6" s="315"/>
      <c r="C6" s="315"/>
    </row>
    <row r="7" spans="1:3" ht="18.75">
      <c r="A7" s="13"/>
      <c r="B7" s="13"/>
      <c r="C7" s="14"/>
    </row>
    <row r="8" spans="1:3" ht="37.5">
      <c r="A8" s="15" t="s">
        <v>144</v>
      </c>
      <c r="B8" s="16" t="s">
        <v>0</v>
      </c>
      <c r="C8" s="15">
        <v>2024</v>
      </c>
    </row>
    <row r="9" spans="1:3" ht="18.75">
      <c r="A9" s="17">
        <v>1</v>
      </c>
      <c r="B9" s="17">
        <v>2</v>
      </c>
      <c r="C9" s="16">
        <v>3</v>
      </c>
    </row>
    <row r="10" spans="1:3" ht="38.450000000000003" customHeight="1">
      <c r="A10" s="18">
        <v>1</v>
      </c>
      <c r="B10" s="19" t="s">
        <v>294</v>
      </c>
      <c r="C10" s="33">
        <v>1999.4</v>
      </c>
    </row>
    <row r="11" spans="1:3" ht="58.9" customHeight="1">
      <c r="A11" s="20" t="s">
        <v>145</v>
      </c>
      <c r="B11" s="21" t="s">
        <v>146</v>
      </c>
      <c r="C11" s="102">
        <v>1619.1</v>
      </c>
    </row>
    <row r="12" spans="1:3" ht="60" customHeight="1">
      <c r="A12" s="20" t="s">
        <v>147</v>
      </c>
      <c r="B12" s="22" t="s">
        <v>148</v>
      </c>
      <c r="C12" s="34"/>
    </row>
    <row r="13" spans="1:3" ht="57.6" customHeight="1">
      <c r="A13" s="20" t="s">
        <v>149</v>
      </c>
      <c r="B13" s="22" t="s">
        <v>150</v>
      </c>
      <c r="C13" s="34"/>
    </row>
    <row r="14" spans="1:3" ht="27.6" customHeight="1">
      <c r="A14" s="23" t="s">
        <v>151</v>
      </c>
      <c r="B14" s="22" t="s">
        <v>152</v>
      </c>
      <c r="C14" s="34"/>
    </row>
    <row r="15" spans="1:3" ht="25.9" customHeight="1">
      <c r="A15" s="23"/>
      <c r="B15" s="22" t="s">
        <v>153</v>
      </c>
      <c r="C15" s="34"/>
    </row>
    <row r="16" spans="1:3" ht="25.9" customHeight="1">
      <c r="A16" s="23"/>
      <c r="B16" s="22" t="s">
        <v>154</v>
      </c>
      <c r="C16" s="34"/>
    </row>
    <row r="17" spans="1:3" ht="24.6" customHeight="1">
      <c r="A17" s="23" t="s">
        <v>155</v>
      </c>
      <c r="B17" s="22" t="s">
        <v>156</v>
      </c>
      <c r="C17" s="34"/>
    </row>
    <row r="18" spans="1:3" ht="24.6" customHeight="1">
      <c r="A18" s="23"/>
      <c r="B18" s="22" t="s">
        <v>153</v>
      </c>
      <c r="C18" s="34"/>
    </row>
    <row r="19" spans="1:3" ht="25.9" customHeight="1">
      <c r="A19" s="23"/>
      <c r="B19" s="22" t="s">
        <v>157</v>
      </c>
      <c r="C19" s="34"/>
    </row>
    <row r="20" spans="1:3" ht="29.45" customHeight="1">
      <c r="A20" s="23"/>
      <c r="B20" s="22" t="s">
        <v>158</v>
      </c>
      <c r="C20" s="34"/>
    </row>
    <row r="21" spans="1:3" ht="36.6" customHeight="1">
      <c r="A21" s="20" t="s">
        <v>159</v>
      </c>
      <c r="B21" s="22" t="s">
        <v>160</v>
      </c>
      <c r="C21" s="34"/>
    </row>
    <row r="22" spans="1:3" ht="37.9" customHeight="1">
      <c r="A22" s="20" t="s">
        <v>161</v>
      </c>
      <c r="B22" s="22" t="s">
        <v>162</v>
      </c>
      <c r="C22" s="292">
        <f>C24</f>
        <v>380.3</v>
      </c>
    </row>
    <row r="23" spans="1:3" ht="32.450000000000003" customHeight="1">
      <c r="A23" s="20"/>
      <c r="B23" s="22" t="s">
        <v>163</v>
      </c>
      <c r="C23" s="35"/>
    </row>
    <row r="24" spans="1:3" ht="25.9" customHeight="1">
      <c r="A24" s="20"/>
      <c r="B24" s="22" t="s">
        <v>164</v>
      </c>
      <c r="C24" s="292">
        <v>380.3</v>
      </c>
    </row>
    <row r="25" spans="1:3" ht="29.45" customHeight="1">
      <c r="A25" s="20"/>
      <c r="B25" s="22" t="s">
        <v>165</v>
      </c>
      <c r="C25" s="36"/>
    </row>
    <row r="26" spans="1:3" ht="29.45" customHeight="1">
      <c r="A26" s="18" t="s">
        <v>93</v>
      </c>
      <c r="B26" s="24" t="s">
        <v>166</v>
      </c>
      <c r="C26" s="37">
        <v>4.0999999999999996</v>
      </c>
    </row>
    <row r="27" spans="1:3" ht="37.9" customHeight="1">
      <c r="A27" s="20" t="s">
        <v>167</v>
      </c>
      <c r="B27" s="22" t="s">
        <v>168</v>
      </c>
      <c r="C27" s="38">
        <v>3</v>
      </c>
    </row>
    <row r="28" spans="1:3" ht="55.9" customHeight="1">
      <c r="A28" s="20" t="s">
        <v>169</v>
      </c>
      <c r="B28" s="22" t="s">
        <v>170</v>
      </c>
      <c r="C28" s="38"/>
    </row>
    <row r="29" spans="1:3" ht="43.9" customHeight="1">
      <c r="A29" s="20" t="s">
        <v>171</v>
      </c>
      <c r="B29" s="22" t="s">
        <v>172</v>
      </c>
      <c r="C29" s="38"/>
    </row>
    <row r="30" spans="1:3" ht="31.9" customHeight="1">
      <c r="A30" s="23" t="s">
        <v>173</v>
      </c>
      <c r="B30" s="22" t="s">
        <v>152</v>
      </c>
      <c r="C30" s="38"/>
    </row>
    <row r="31" spans="1:3" ht="30" customHeight="1">
      <c r="A31" s="23"/>
      <c r="B31" s="22" t="s">
        <v>153</v>
      </c>
      <c r="C31" s="38"/>
    </row>
    <row r="32" spans="1:3" ht="25.9" customHeight="1">
      <c r="A32" s="23"/>
      <c r="B32" s="22" t="s">
        <v>154</v>
      </c>
      <c r="C32" s="38"/>
    </row>
    <row r="33" spans="1:3" ht="30.6" customHeight="1">
      <c r="A33" s="23" t="s">
        <v>174</v>
      </c>
      <c r="B33" s="22" t="s">
        <v>156</v>
      </c>
      <c r="C33" s="38"/>
    </row>
    <row r="34" spans="1:3" ht="28.15" customHeight="1">
      <c r="A34" s="23"/>
      <c r="B34" s="22" t="s">
        <v>153</v>
      </c>
      <c r="C34" s="38"/>
    </row>
    <row r="35" spans="1:3" ht="28.15" customHeight="1">
      <c r="A35" s="23"/>
      <c r="B35" s="22" t="s">
        <v>157</v>
      </c>
      <c r="C35" s="39"/>
    </row>
    <row r="36" spans="1:3" ht="30" customHeight="1">
      <c r="A36" s="23"/>
      <c r="B36" s="22" t="s">
        <v>158</v>
      </c>
      <c r="C36" s="39"/>
    </row>
    <row r="37" spans="1:3" ht="57" customHeight="1">
      <c r="A37" s="20" t="s">
        <v>175</v>
      </c>
      <c r="B37" s="25" t="s">
        <v>160</v>
      </c>
      <c r="C37" s="39"/>
    </row>
    <row r="38" spans="1:3" ht="53.45" customHeight="1">
      <c r="A38" s="20" t="s">
        <v>176</v>
      </c>
      <c r="B38" s="25" t="s">
        <v>177</v>
      </c>
      <c r="C38" s="39">
        <v>1.1000000000000001</v>
      </c>
    </row>
    <row r="39" spans="1:3" ht="30.6" customHeight="1">
      <c r="A39" s="20"/>
      <c r="B39" s="25" t="s">
        <v>163</v>
      </c>
      <c r="C39" s="39"/>
    </row>
    <row r="40" spans="1:3" ht="27.6" customHeight="1">
      <c r="A40" s="20"/>
      <c r="B40" s="25" t="s">
        <v>164</v>
      </c>
      <c r="C40" s="39">
        <v>1.1000000000000001</v>
      </c>
    </row>
    <row r="41" spans="1:3" ht="30.6" customHeight="1">
      <c r="A41" s="20"/>
      <c r="B41" s="25" t="s">
        <v>165</v>
      </c>
      <c r="C41" s="39"/>
    </row>
    <row r="42" spans="1:3" ht="49.9" customHeight="1">
      <c r="A42" s="48">
        <v>3</v>
      </c>
      <c r="B42" s="24" t="s">
        <v>200</v>
      </c>
      <c r="C42" s="299">
        <v>436.1</v>
      </c>
    </row>
  </sheetData>
  <mergeCells count="1">
    <mergeCell ref="A6:C6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4"/>
  <sheetViews>
    <sheetView tabSelected="1" view="pageBreakPreview" zoomScale="60" zoomScaleNormal="100" workbookViewId="0">
      <selection activeCell="A6" sqref="A6:F6"/>
    </sheetView>
  </sheetViews>
  <sheetFormatPr defaultRowHeight="12.75"/>
  <cols>
    <col min="1" max="1" width="17.28515625" customWidth="1"/>
    <col min="2" max="2" width="20.5703125" customWidth="1"/>
    <col min="3" max="5" width="17.28515625" customWidth="1"/>
  </cols>
  <sheetData>
    <row r="1" spans="1:6" ht="15.75">
      <c r="C1" s="8"/>
      <c r="D1" s="81"/>
      <c r="E1" s="81" t="s">
        <v>380</v>
      </c>
    </row>
    <row r="2" spans="1:6" ht="15.75">
      <c r="C2" s="8"/>
      <c r="D2" s="81"/>
      <c r="E2" s="105" t="s">
        <v>312</v>
      </c>
    </row>
    <row r="3" spans="1:6" ht="15.75">
      <c r="C3" s="8"/>
      <c r="D3" s="81"/>
      <c r="E3" s="81" t="s">
        <v>201</v>
      </c>
    </row>
    <row r="4" spans="1:6" ht="15">
      <c r="B4" s="310"/>
      <c r="C4" s="310"/>
      <c r="D4" s="81"/>
      <c r="E4" s="81" t="str">
        <f>'пр 1'!E4</f>
        <v>от 19.09.2024 № 171</v>
      </c>
    </row>
    <row r="5" spans="1:6">
      <c r="B5" s="310"/>
      <c r="C5" s="310"/>
    </row>
    <row r="6" spans="1:6" ht="124.15" customHeight="1">
      <c r="A6" s="311" t="s">
        <v>349</v>
      </c>
      <c r="B6" s="311"/>
      <c r="C6" s="311"/>
      <c r="D6" s="311"/>
      <c r="E6" s="311"/>
      <c r="F6" s="311"/>
    </row>
    <row r="7" spans="1:6" ht="20.25">
      <c r="A7" s="6"/>
      <c r="B7" s="6"/>
      <c r="C7" s="6"/>
    </row>
    <row r="8" spans="1:6" ht="20.25">
      <c r="A8" s="6"/>
      <c r="B8" s="6"/>
      <c r="E8" s="9" t="s">
        <v>187</v>
      </c>
    </row>
    <row r="9" spans="1:6" ht="20.25">
      <c r="A9" s="6"/>
      <c r="B9" s="6"/>
      <c r="E9" s="9"/>
    </row>
    <row r="10" spans="1:6" ht="73.900000000000006" customHeight="1">
      <c r="A10" s="311" t="s">
        <v>355</v>
      </c>
      <c r="B10" s="311"/>
      <c r="C10" s="311"/>
      <c r="D10" s="311"/>
      <c r="E10" s="311"/>
      <c r="F10" s="311"/>
    </row>
    <row r="11" spans="1:6" ht="20.25">
      <c r="A11" s="6"/>
      <c r="B11" s="6"/>
      <c r="C11" s="6"/>
      <c r="D11" s="6"/>
      <c r="E11" s="10" t="s">
        <v>55</v>
      </c>
    </row>
    <row r="12" spans="1:6" ht="15">
      <c r="A12" s="26" t="s">
        <v>75</v>
      </c>
      <c r="B12" s="27" t="s">
        <v>140</v>
      </c>
      <c r="C12" s="28" t="s">
        <v>183</v>
      </c>
      <c r="D12" s="28" t="s">
        <v>202</v>
      </c>
      <c r="E12" s="28" t="s">
        <v>336</v>
      </c>
    </row>
    <row r="13" spans="1:6" ht="15">
      <c r="A13" s="29" t="s">
        <v>76</v>
      </c>
      <c r="B13" s="30" t="s">
        <v>182</v>
      </c>
      <c r="C13" s="31">
        <v>530500</v>
      </c>
      <c r="D13" s="31">
        <v>0</v>
      </c>
      <c r="E13" s="31">
        <v>0</v>
      </c>
    </row>
    <row r="14" spans="1:6" ht="15">
      <c r="A14" s="50" t="s">
        <v>134</v>
      </c>
      <c r="B14" s="32" t="s">
        <v>133</v>
      </c>
      <c r="C14" s="31">
        <f>C13</f>
        <v>530500</v>
      </c>
      <c r="D14" s="31">
        <v>0</v>
      </c>
      <c r="E14" s="31">
        <v>0</v>
      </c>
    </row>
  </sheetData>
  <mergeCells count="4">
    <mergeCell ref="B4:C4"/>
    <mergeCell ref="B5:C5"/>
    <mergeCell ref="A6:F6"/>
    <mergeCell ref="A10:F1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4"/>
  <sheetViews>
    <sheetView zoomScale="90" zoomScaleNormal="90" workbookViewId="0">
      <selection activeCell="C13" sqref="C13"/>
    </sheetView>
  </sheetViews>
  <sheetFormatPr defaultRowHeight="12.75"/>
  <cols>
    <col min="1" max="1" width="17.28515625" customWidth="1"/>
    <col min="2" max="2" width="20.5703125" customWidth="1"/>
    <col min="3" max="4" width="17.28515625" customWidth="1"/>
    <col min="5" max="5" width="22.140625" customWidth="1"/>
    <col min="6" max="6" width="0.7109375" customWidth="1"/>
    <col min="7" max="7" width="8.85546875" hidden="1" customWidth="1"/>
    <col min="8" max="8" width="4" customWidth="1"/>
  </cols>
  <sheetData>
    <row r="1" spans="1:8" ht="15.75">
      <c r="C1" s="8"/>
      <c r="D1" s="81"/>
      <c r="E1" s="81" t="s">
        <v>311</v>
      </c>
    </row>
    <row r="2" spans="1:8" ht="15.75">
      <c r="C2" s="8"/>
      <c r="D2" s="81"/>
      <c r="E2" s="105" t="s">
        <v>312</v>
      </c>
    </row>
    <row r="3" spans="1:8" ht="15.75">
      <c r="C3" s="8"/>
      <c r="D3" s="81"/>
      <c r="E3" s="81" t="s">
        <v>201</v>
      </c>
    </row>
    <row r="4" spans="1:8" ht="15">
      <c r="B4" s="310"/>
      <c r="C4" s="310"/>
      <c r="D4" s="81"/>
      <c r="E4" s="81" t="str">
        <f>'пр 1'!E4</f>
        <v>от 19.09.2024 № 171</v>
      </c>
    </row>
    <row r="5" spans="1:8">
      <c r="B5" s="310"/>
      <c r="C5" s="310"/>
    </row>
    <row r="6" spans="1:8" ht="78" customHeight="1">
      <c r="A6" s="311" t="s">
        <v>349</v>
      </c>
      <c r="B6" s="311"/>
      <c r="C6" s="311"/>
      <c r="D6" s="311"/>
      <c r="E6" s="311"/>
      <c r="F6" s="311"/>
      <c r="G6" s="311"/>
      <c r="H6" s="311"/>
    </row>
    <row r="7" spans="1:8" ht="20.25">
      <c r="A7" s="6"/>
      <c r="B7" s="6"/>
      <c r="C7" s="6"/>
    </row>
    <row r="8" spans="1:8" ht="20.25">
      <c r="A8" s="6"/>
      <c r="B8" s="6"/>
      <c r="E8" s="9" t="s">
        <v>328</v>
      </c>
    </row>
    <row r="9" spans="1:8" ht="29.45" customHeight="1">
      <c r="A9" s="6"/>
      <c r="B9" s="6"/>
      <c r="E9" s="9"/>
    </row>
    <row r="10" spans="1:8" ht="120.6" customHeight="1">
      <c r="A10" s="311" t="s">
        <v>356</v>
      </c>
      <c r="B10" s="311"/>
      <c r="C10" s="311"/>
      <c r="D10" s="311"/>
      <c r="E10" s="311"/>
      <c r="F10" s="311"/>
      <c r="G10" s="311"/>
      <c r="H10" s="311"/>
    </row>
    <row r="11" spans="1:8" ht="20.25">
      <c r="A11" s="6"/>
      <c r="B11" s="6"/>
      <c r="C11" s="6"/>
      <c r="D11" s="6"/>
      <c r="E11" s="10" t="s">
        <v>55</v>
      </c>
    </row>
    <row r="12" spans="1:8" ht="15">
      <c r="A12" s="26" t="s">
        <v>75</v>
      </c>
      <c r="B12" s="27" t="s">
        <v>140</v>
      </c>
      <c r="C12" s="28" t="s">
        <v>183</v>
      </c>
      <c r="D12" s="28" t="s">
        <v>202</v>
      </c>
      <c r="E12" s="28" t="s">
        <v>336</v>
      </c>
    </row>
    <row r="13" spans="1:8" ht="15">
      <c r="A13" s="29" t="s">
        <v>76</v>
      </c>
      <c r="B13" s="30" t="s">
        <v>182</v>
      </c>
      <c r="C13" s="31">
        <v>27887</v>
      </c>
      <c r="D13" s="31">
        <v>27887</v>
      </c>
      <c r="E13" s="31">
        <v>27887</v>
      </c>
    </row>
    <row r="14" spans="1:8" ht="15">
      <c r="A14" s="50" t="s">
        <v>134</v>
      </c>
      <c r="B14" s="32" t="s">
        <v>133</v>
      </c>
      <c r="C14" s="31">
        <f>C13</f>
        <v>27887</v>
      </c>
      <c r="D14" s="31">
        <f t="shared" ref="D14:E14" si="0">D13</f>
        <v>27887</v>
      </c>
      <c r="E14" s="31">
        <f t="shared" si="0"/>
        <v>27887</v>
      </c>
    </row>
  </sheetData>
  <mergeCells count="4">
    <mergeCell ref="B4:C4"/>
    <mergeCell ref="B5:C5"/>
    <mergeCell ref="A6:H6"/>
    <mergeCell ref="A10:H1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4"/>
  <sheetViews>
    <sheetView topLeftCell="A7" workbookViewId="0">
      <selection activeCell="A6" sqref="A6:F6"/>
    </sheetView>
  </sheetViews>
  <sheetFormatPr defaultRowHeight="12.75"/>
  <cols>
    <col min="1" max="1" width="11.7109375" customWidth="1"/>
    <col min="2" max="2" width="34.7109375" customWidth="1"/>
    <col min="3" max="3" width="17.140625" customWidth="1"/>
    <col min="4" max="4" width="14.42578125" customWidth="1"/>
    <col min="5" max="5" width="14.5703125" customWidth="1"/>
    <col min="6" max="6" width="3.7109375" customWidth="1"/>
  </cols>
  <sheetData>
    <row r="1" spans="1:7" ht="15.75">
      <c r="C1" s="8"/>
      <c r="D1" s="81"/>
      <c r="E1" s="81" t="s">
        <v>311</v>
      </c>
    </row>
    <row r="2" spans="1:7" ht="15.75">
      <c r="C2" s="8"/>
      <c r="D2" s="81"/>
      <c r="E2" s="105" t="s">
        <v>312</v>
      </c>
    </row>
    <row r="3" spans="1:7" ht="15.75">
      <c r="C3" s="8"/>
      <c r="D3" s="81"/>
      <c r="E3" s="81" t="s">
        <v>201</v>
      </c>
    </row>
    <row r="4" spans="1:7" ht="15">
      <c r="B4" s="310"/>
      <c r="C4" s="310"/>
      <c r="D4" s="81"/>
      <c r="E4" s="81" t="str">
        <f>'пр 1'!E4</f>
        <v>от 19.09.2024 № 171</v>
      </c>
    </row>
    <row r="5" spans="1:7">
      <c r="B5" s="310"/>
      <c r="C5" s="310"/>
    </row>
    <row r="6" spans="1:7" ht="108" customHeight="1">
      <c r="A6" s="311" t="s">
        <v>349</v>
      </c>
      <c r="B6" s="311"/>
      <c r="C6" s="311"/>
      <c r="D6" s="311"/>
      <c r="E6" s="311"/>
      <c r="F6" s="311"/>
      <c r="G6" s="287" t="s">
        <v>78</v>
      </c>
    </row>
    <row r="7" spans="1:7" ht="20.25">
      <c r="A7" s="6"/>
      <c r="B7" s="6"/>
      <c r="C7" s="6"/>
    </row>
    <row r="8" spans="1:7" ht="20.25">
      <c r="A8" s="6"/>
      <c r="B8" s="6"/>
      <c r="E8" s="9" t="s">
        <v>138</v>
      </c>
    </row>
    <row r="9" spans="1:7" ht="20.25">
      <c r="A9" s="6"/>
      <c r="B9" s="6"/>
      <c r="E9" s="9"/>
    </row>
    <row r="10" spans="1:7" ht="88.15" customHeight="1">
      <c r="A10" s="311" t="s">
        <v>350</v>
      </c>
      <c r="B10" s="311"/>
      <c r="C10" s="311"/>
      <c r="D10" s="311"/>
      <c r="E10" s="311"/>
      <c r="F10" s="311"/>
    </row>
    <row r="11" spans="1:7" ht="20.25">
      <c r="A11" s="6"/>
      <c r="B11" s="6"/>
      <c r="C11" s="6"/>
      <c r="D11" s="6"/>
      <c r="E11" s="10" t="s">
        <v>55</v>
      </c>
    </row>
    <row r="12" spans="1:7" ht="15">
      <c r="A12" s="26" t="s">
        <v>75</v>
      </c>
      <c r="B12" s="27" t="s">
        <v>140</v>
      </c>
      <c r="C12" s="28" t="s">
        <v>183</v>
      </c>
      <c r="D12" s="28" t="s">
        <v>202</v>
      </c>
      <c r="E12" s="28" t="s">
        <v>336</v>
      </c>
    </row>
    <row r="13" spans="1:7" ht="15">
      <c r="A13" s="29" t="s">
        <v>76</v>
      </c>
      <c r="B13" s="30" t="s">
        <v>182</v>
      </c>
      <c r="C13" s="261">
        <v>1890600</v>
      </c>
      <c r="D13" s="261">
        <v>2318400</v>
      </c>
      <c r="E13" s="261">
        <v>2318400</v>
      </c>
    </row>
    <row r="14" spans="1:7" ht="15">
      <c r="A14" s="50" t="s">
        <v>134</v>
      </c>
      <c r="B14" s="32" t="s">
        <v>133</v>
      </c>
      <c r="C14" s="262">
        <f>C13</f>
        <v>1890600</v>
      </c>
      <c r="D14" s="262">
        <f t="shared" ref="D14:E14" si="0">D13</f>
        <v>2318400</v>
      </c>
      <c r="E14" s="262">
        <f t="shared" si="0"/>
        <v>2318400</v>
      </c>
    </row>
  </sheetData>
  <mergeCells count="4">
    <mergeCell ref="B4:C4"/>
    <mergeCell ref="B5:C5"/>
    <mergeCell ref="A6:F6"/>
    <mergeCell ref="A10:F10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E83"/>
  <sheetViews>
    <sheetView view="pageBreakPreview" zoomScale="60" zoomScaleNormal="70" workbookViewId="0">
      <selection activeCell="B6" sqref="B6:D6"/>
    </sheetView>
  </sheetViews>
  <sheetFormatPr defaultColWidth="9.140625" defaultRowHeight="12.75"/>
  <cols>
    <col min="1" max="1" width="27.7109375" style="103" customWidth="1"/>
    <col min="2" max="2" width="73.140625" style="103" customWidth="1"/>
    <col min="3" max="4" width="14.28515625" style="103" customWidth="1"/>
    <col min="5" max="5" width="12.7109375" style="103" customWidth="1"/>
    <col min="6" max="16384" width="9.140625" style="103"/>
  </cols>
  <sheetData>
    <row r="1" spans="1:5" ht="18.75">
      <c r="A1" s="121"/>
      <c r="B1" s="121"/>
      <c r="C1" s="122"/>
      <c r="D1" s="122"/>
      <c r="E1" s="105" t="s">
        <v>74</v>
      </c>
    </row>
    <row r="2" spans="1:5" ht="18.75">
      <c r="A2" s="121"/>
      <c r="B2" s="121"/>
      <c r="C2" s="122"/>
      <c r="D2" s="122"/>
      <c r="E2" s="105" t="s">
        <v>312</v>
      </c>
    </row>
    <row r="3" spans="1:5" ht="18.75">
      <c r="A3" s="121"/>
      <c r="B3" s="121"/>
      <c r="C3" s="122"/>
      <c r="D3" s="122"/>
      <c r="E3" s="105" t="s">
        <v>201</v>
      </c>
    </row>
    <row r="4" spans="1:5" ht="18.75">
      <c r="A4" s="121"/>
      <c r="B4" s="121"/>
      <c r="C4" s="122"/>
      <c r="D4" s="122"/>
      <c r="E4" s="105" t="str">
        <f>'пр 1'!E4</f>
        <v>от 19.09.2024 № 171</v>
      </c>
    </row>
    <row r="5" spans="1:5" ht="18.75">
      <c r="A5" s="121"/>
      <c r="B5" s="121"/>
      <c r="C5" s="121"/>
      <c r="D5" s="121"/>
      <c r="E5" s="121"/>
    </row>
    <row r="6" spans="1:5" ht="35.450000000000003" customHeight="1">
      <c r="A6" s="121"/>
      <c r="B6" s="303" t="s">
        <v>346</v>
      </c>
      <c r="C6" s="303"/>
      <c r="D6" s="303"/>
      <c r="E6" s="121"/>
    </row>
    <row r="7" spans="1:5">
      <c r="A7" s="123"/>
      <c r="B7" s="123"/>
      <c r="C7" s="123"/>
      <c r="D7" s="123"/>
      <c r="E7" s="123"/>
    </row>
    <row r="8" spans="1:5" ht="13.5" thickBot="1">
      <c r="A8" s="123"/>
      <c r="B8" s="123"/>
      <c r="C8" s="123"/>
      <c r="D8" s="124"/>
      <c r="E8" s="124" t="s">
        <v>55</v>
      </c>
    </row>
    <row r="9" spans="1:5" ht="45.75" thickBot="1">
      <c r="A9" s="125" t="s">
        <v>116</v>
      </c>
      <c r="B9" s="126" t="s">
        <v>313</v>
      </c>
      <c r="C9" s="127">
        <v>2024</v>
      </c>
      <c r="D9" s="127">
        <v>2025</v>
      </c>
      <c r="E9" s="128">
        <v>2026</v>
      </c>
    </row>
    <row r="10" spans="1:5" ht="29.25" thickBot="1">
      <c r="A10" s="64" t="s">
        <v>1</v>
      </c>
      <c r="B10" s="65" t="s">
        <v>237</v>
      </c>
      <c r="C10" s="66">
        <f>C11+C58</f>
        <v>7020119.8899999997</v>
      </c>
      <c r="D10" s="66">
        <f t="shared" ref="D10:E10" si="0">D11+D58</f>
        <v>5820100</v>
      </c>
      <c r="E10" s="66">
        <f t="shared" si="0"/>
        <v>5970300</v>
      </c>
    </row>
    <row r="11" spans="1:5" ht="16.149999999999999" customHeight="1">
      <c r="A11" s="69" t="s">
        <v>3</v>
      </c>
      <c r="B11" s="67" t="s">
        <v>2</v>
      </c>
      <c r="C11" s="68">
        <f>C12+C20+C30+C36+C50+C54</f>
        <v>2164608.04</v>
      </c>
      <c r="D11" s="68">
        <f t="shared" ref="D11:E11" si="1">D12+D20+D30+D36+D54</f>
        <v>1839000</v>
      </c>
      <c r="E11" s="68">
        <f t="shared" si="1"/>
        <v>1885000</v>
      </c>
    </row>
    <row r="12" spans="1:5" ht="15" customHeight="1">
      <c r="A12" s="70" t="s">
        <v>5</v>
      </c>
      <c r="B12" s="58" t="s">
        <v>4</v>
      </c>
      <c r="C12" s="56">
        <f>C13</f>
        <v>250000</v>
      </c>
      <c r="D12" s="56">
        <f t="shared" ref="D12:E12" si="2">D13</f>
        <v>261000</v>
      </c>
      <c r="E12" s="56">
        <f t="shared" si="2"/>
        <v>272000</v>
      </c>
    </row>
    <row r="13" spans="1:5" ht="15.75" customHeight="1">
      <c r="A13" s="70" t="s">
        <v>7</v>
      </c>
      <c r="B13" s="58" t="s">
        <v>6</v>
      </c>
      <c r="C13" s="56">
        <f>C14+C16+C18</f>
        <v>250000</v>
      </c>
      <c r="D13" s="56">
        <f t="shared" ref="D13:E13" si="3">D14+D16+D18</f>
        <v>261000</v>
      </c>
      <c r="E13" s="56">
        <f t="shared" si="3"/>
        <v>272000</v>
      </c>
    </row>
    <row r="14" spans="1:5" ht="63.75" customHeight="1">
      <c r="A14" s="70" t="s">
        <v>9</v>
      </c>
      <c r="B14" s="58" t="s">
        <v>8</v>
      </c>
      <c r="C14" s="56">
        <f>C15</f>
        <v>243000</v>
      </c>
      <c r="D14" s="56">
        <f t="shared" ref="D14:E14" si="4">D15</f>
        <v>253000</v>
      </c>
      <c r="E14" s="56">
        <f t="shared" si="4"/>
        <v>264000</v>
      </c>
    </row>
    <row r="15" spans="1:5" ht="93" customHeight="1">
      <c r="A15" s="71" t="s">
        <v>94</v>
      </c>
      <c r="B15" s="58" t="s">
        <v>198</v>
      </c>
      <c r="C15" s="56">
        <v>243000</v>
      </c>
      <c r="D15" s="56">
        <v>253000</v>
      </c>
      <c r="E15" s="57">
        <v>264000</v>
      </c>
    </row>
    <row r="16" spans="1:5" ht="93" hidden="1" customHeight="1">
      <c r="A16" s="70" t="s">
        <v>222</v>
      </c>
      <c r="B16" s="58" t="s">
        <v>205</v>
      </c>
      <c r="C16" s="56">
        <f>C17</f>
        <v>0</v>
      </c>
      <c r="D16" s="56">
        <f t="shared" ref="D16:E16" si="5">D17</f>
        <v>0</v>
      </c>
      <c r="E16" s="56">
        <f t="shared" si="5"/>
        <v>0</v>
      </c>
    </row>
    <row r="17" spans="1:5" ht="111.75" hidden="1" customHeight="1">
      <c r="A17" s="71" t="s">
        <v>223</v>
      </c>
      <c r="B17" s="58" t="s">
        <v>206</v>
      </c>
      <c r="C17" s="56">
        <v>0</v>
      </c>
      <c r="D17" s="56">
        <v>0</v>
      </c>
      <c r="E17" s="57">
        <v>0</v>
      </c>
    </row>
    <row r="18" spans="1:5" ht="39" customHeight="1">
      <c r="A18" s="70" t="s">
        <v>108</v>
      </c>
      <c r="B18" s="58" t="s">
        <v>107</v>
      </c>
      <c r="C18" s="56">
        <f>C19</f>
        <v>7000</v>
      </c>
      <c r="D18" s="56">
        <f t="shared" ref="D18:E18" si="6">D19</f>
        <v>8000</v>
      </c>
      <c r="E18" s="56">
        <f t="shared" si="6"/>
        <v>8000</v>
      </c>
    </row>
    <row r="19" spans="1:5" ht="63.75" customHeight="1">
      <c r="A19" s="71" t="s">
        <v>109</v>
      </c>
      <c r="B19" s="58" t="s">
        <v>199</v>
      </c>
      <c r="C19" s="56">
        <v>7000</v>
      </c>
      <c r="D19" s="56">
        <v>8000</v>
      </c>
      <c r="E19" s="57">
        <v>8000</v>
      </c>
    </row>
    <row r="20" spans="1:5" ht="33.6" customHeight="1">
      <c r="A20" s="70" t="s">
        <v>11</v>
      </c>
      <c r="B20" s="58" t="s">
        <v>10</v>
      </c>
      <c r="C20" s="56">
        <f>C21</f>
        <v>845000</v>
      </c>
      <c r="D20" s="56">
        <f t="shared" ref="D20:E20" si="7">D21</f>
        <v>863000</v>
      </c>
      <c r="E20" s="56">
        <f t="shared" si="7"/>
        <v>896000</v>
      </c>
    </row>
    <row r="21" spans="1:5" ht="32.450000000000003" customHeight="1">
      <c r="A21" s="70" t="s">
        <v>13</v>
      </c>
      <c r="B21" s="58" t="s">
        <v>12</v>
      </c>
      <c r="C21" s="56">
        <f>C22+C24+C26+C28</f>
        <v>845000</v>
      </c>
      <c r="D21" s="56">
        <f t="shared" ref="D21:E21" si="8">D22+D24+D26+D28</f>
        <v>863000</v>
      </c>
      <c r="E21" s="56">
        <f t="shared" si="8"/>
        <v>896000</v>
      </c>
    </row>
    <row r="22" spans="1:5" ht="60">
      <c r="A22" s="71" t="s">
        <v>295</v>
      </c>
      <c r="B22" s="58" t="s">
        <v>14</v>
      </c>
      <c r="C22" s="56">
        <f>C23</f>
        <v>441000</v>
      </c>
      <c r="D22" s="56">
        <f t="shared" ref="D22:E22" si="9">D23</f>
        <v>449000</v>
      </c>
      <c r="E22" s="56">
        <f t="shared" si="9"/>
        <v>467000</v>
      </c>
    </row>
    <row r="23" spans="1:5" ht="90">
      <c r="A23" s="71" t="s">
        <v>296</v>
      </c>
      <c r="B23" s="58" t="s">
        <v>95</v>
      </c>
      <c r="C23" s="56">
        <v>441000</v>
      </c>
      <c r="D23" s="56">
        <v>449000</v>
      </c>
      <c r="E23" s="57">
        <v>467000</v>
      </c>
    </row>
    <row r="24" spans="1:5" ht="75">
      <c r="A24" s="71" t="s">
        <v>297</v>
      </c>
      <c r="B24" s="58" t="s">
        <v>15</v>
      </c>
      <c r="C24" s="56">
        <f>C25</f>
        <v>2000</v>
      </c>
      <c r="D24" s="56">
        <f t="shared" ref="D24:E24" si="10">D25</f>
        <v>2000</v>
      </c>
      <c r="E24" s="56">
        <f t="shared" si="10"/>
        <v>2000</v>
      </c>
    </row>
    <row r="25" spans="1:5" ht="105">
      <c r="A25" s="71" t="s">
        <v>298</v>
      </c>
      <c r="B25" s="58" t="s">
        <v>96</v>
      </c>
      <c r="C25" s="56">
        <v>2000</v>
      </c>
      <c r="D25" s="56">
        <v>2000</v>
      </c>
      <c r="E25" s="57">
        <v>2000</v>
      </c>
    </row>
    <row r="26" spans="1:5" ht="64.5" customHeight="1">
      <c r="A26" s="71" t="s">
        <v>299</v>
      </c>
      <c r="B26" s="58" t="s">
        <v>16</v>
      </c>
      <c r="C26" s="56">
        <f>C27</f>
        <v>457000</v>
      </c>
      <c r="D26" s="56">
        <f t="shared" ref="D26:E26" si="11">D27</f>
        <v>468000</v>
      </c>
      <c r="E26" s="56">
        <f t="shared" si="11"/>
        <v>486000</v>
      </c>
    </row>
    <row r="27" spans="1:5" ht="96" customHeight="1">
      <c r="A27" s="71" t="s">
        <v>300</v>
      </c>
      <c r="B27" s="58" t="s">
        <v>97</v>
      </c>
      <c r="C27" s="56">
        <v>457000</v>
      </c>
      <c r="D27" s="56">
        <v>468000</v>
      </c>
      <c r="E27" s="57">
        <v>486000</v>
      </c>
    </row>
    <row r="28" spans="1:5" ht="63" customHeight="1">
      <c r="A28" s="71" t="s">
        <v>301</v>
      </c>
      <c r="B28" s="58" t="s">
        <v>17</v>
      </c>
      <c r="C28" s="56">
        <f>C29</f>
        <v>-55000</v>
      </c>
      <c r="D28" s="56">
        <f t="shared" ref="D28:E28" si="12">D29</f>
        <v>-56000</v>
      </c>
      <c r="E28" s="56">
        <f t="shared" si="12"/>
        <v>-59000</v>
      </c>
    </row>
    <row r="29" spans="1:5" ht="92.25" customHeight="1">
      <c r="A29" s="71" t="s">
        <v>302</v>
      </c>
      <c r="B29" s="58" t="s">
        <v>98</v>
      </c>
      <c r="C29" s="56">
        <v>-55000</v>
      </c>
      <c r="D29" s="56">
        <v>-56000</v>
      </c>
      <c r="E29" s="57">
        <v>-59000</v>
      </c>
    </row>
    <row r="30" spans="1:5" ht="17.45" customHeight="1">
      <c r="A30" s="70" t="s">
        <v>19</v>
      </c>
      <c r="B30" s="58" t="s">
        <v>18</v>
      </c>
      <c r="C30" s="56">
        <f>C31</f>
        <v>110000</v>
      </c>
      <c r="D30" s="56">
        <f t="shared" ref="D30:E32" si="13">D31</f>
        <v>60000</v>
      </c>
      <c r="E30" s="56">
        <f t="shared" si="13"/>
        <v>60000</v>
      </c>
    </row>
    <row r="31" spans="1:5" ht="18" customHeight="1">
      <c r="A31" s="70" t="s">
        <v>100</v>
      </c>
      <c r="B31" s="58" t="s">
        <v>99</v>
      </c>
      <c r="C31" s="56">
        <f>C32</f>
        <v>110000</v>
      </c>
      <c r="D31" s="56">
        <f t="shared" si="13"/>
        <v>60000</v>
      </c>
      <c r="E31" s="56">
        <f t="shared" si="13"/>
        <v>60000</v>
      </c>
    </row>
    <row r="32" spans="1:5" ht="18.600000000000001" customHeight="1">
      <c r="A32" s="70" t="s">
        <v>101</v>
      </c>
      <c r="B32" s="58" t="s">
        <v>99</v>
      </c>
      <c r="C32" s="56">
        <f>C33</f>
        <v>110000</v>
      </c>
      <c r="D32" s="56">
        <f t="shared" si="13"/>
        <v>60000</v>
      </c>
      <c r="E32" s="56">
        <f t="shared" si="13"/>
        <v>60000</v>
      </c>
    </row>
    <row r="33" spans="1:5" ht="34.5" customHeight="1">
      <c r="A33" s="71" t="s">
        <v>102</v>
      </c>
      <c r="B33" s="58" t="s">
        <v>189</v>
      </c>
      <c r="C33" s="56">
        <v>110000</v>
      </c>
      <c r="D33" s="56">
        <v>60000</v>
      </c>
      <c r="E33" s="57">
        <v>60000</v>
      </c>
    </row>
    <row r="34" spans="1:5" ht="30" hidden="1">
      <c r="A34" s="70" t="s">
        <v>224</v>
      </c>
      <c r="B34" s="58" t="s">
        <v>207</v>
      </c>
      <c r="C34" s="56">
        <v>0</v>
      </c>
      <c r="D34" s="56">
        <v>0</v>
      </c>
      <c r="E34" s="57">
        <v>0</v>
      </c>
    </row>
    <row r="35" spans="1:5" ht="45" hidden="1">
      <c r="A35" s="71" t="s">
        <v>225</v>
      </c>
      <c r="B35" s="58" t="s">
        <v>208</v>
      </c>
      <c r="C35" s="56">
        <v>0</v>
      </c>
      <c r="D35" s="56">
        <v>0</v>
      </c>
      <c r="E35" s="57">
        <v>0</v>
      </c>
    </row>
    <row r="36" spans="1:5" ht="14.45" customHeight="1">
      <c r="A36" s="70" t="s">
        <v>21</v>
      </c>
      <c r="B36" s="58" t="s">
        <v>20</v>
      </c>
      <c r="C36" s="56">
        <f>C37+C40</f>
        <v>832000</v>
      </c>
      <c r="D36" s="56">
        <f t="shared" ref="D36:E36" si="14">D37+D40</f>
        <v>655000</v>
      </c>
      <c r="E36" s="56">
        <f t="shared" si="14"/>
        <v>657000</v>
      </c>
    </row>
    <row r="37" spans="1:5" ht="19.149999999999999" customHeight="1">
      <c r="A37" s="70" t="s">
        <v>23</v>
      </c>
      <c r="B37" s="58" t="s">
        <v>22</v>
      </c>
      <c r="C37" s="56">
        <f>C38</f>
        <v>11000</v>
      </c>
      <c r="D37" s="56">
        <f t="shared" ref="D37:E38" si="15">D38</f>
        <v>11000</v>
      </c>
      <c r="E37" s="56">
        <f t="shared" si="15"/>
        <v>11000</v>
      </c>
    </row>
    <row r="38" spans="1:5" ht="33.75" customHeight="1">
      <c r="A38" s="70" t="s">
        <v>25</v>
      </c>
      <c r="B38" s="58" t="s">
        <v>24</v>
      </c>
      <c r="C38" s="56">
        <f>C39</f>
        <v>11000</v>
      </c>
      <c r="D38" s="56">
        <f t="shared" si="15"/>
        <v>11000</v>
      </c>
      <c r="E38" s="56">
        <f t="shared" si="15"/>
        <v>11000</v>
      </c>
    </row>
    <row r="39" spans="1:5" ht="61.5" customHeight="1">
      <c r="A39" s="71" t="s">
        <v>103</v>
      </c>
      <c r="B39" s="58" t="s">
        <v>192</v>
      </c>
      <c r="C39" s="56">
        <v>11000</v>
      </c>
      <c r="D39" s="56">
        <v>11000</v>
      </c>
      <c r="E39" s="57">
        <v>11000</v>
      </c>
    </row>
    <row r="40" spans="1:5" ht="16.149999999999999" customHeight="1">
      <c r="A40" s="70" t="s">
        <v>27</v>
      </c>
      <c r="B40" s="58" t="s">
        <v>26</v>
      </c>
      <c r="C40" s="56">
        <f>C41+C44</f>
        <v>821000</v>
      </c>
      <c r="D40" s="56">
        <f t="shared" ref="D40:E40" si="16">D41+D44</f>
        <v>644000</v>
      </c>
      <c r="E40" s="56">
        <f t="shared" si="16"/>
        <v>646000</v>
      </c>
    </row>
    <row r="41" spans="1:5" ht="16.149999999999999" customHeight="1">
      <c r="A41" s="70" t="s">
        <v>111</v>
      </c>
      <c r="B41" s="58" t="s">
        <v>110</v>
      </c>
      <c r="C41" s="56">
        <f>C42</f>
        <v>295000</v>
      </c>
      <c r="D41" s="56">
        <f t="shared" ref="D41:E42" si="17">D42</f>
        <v>107000</v>
      </c>
      <c r="E41" s="56">
        <f t="shared" si="17"/>
        <v>109000</v>
      </c>
    </row>
    <row r="42" spans="1:5" ht="33" customHeight="1">
      <c r="A42" s="70" t="s">
        <v>113</v>
      </c>
      <c r="B42" s="58" t="s">
        <v>112</v>
      </c>
      <c r="C42" s="56">
        <f>C43</f>
        <v>295000</v>
      </c>
      <c r="D42" s="56">
        <f t="shared" si="17"/>
        <v>107000</v>
      </c>
      <c r="E42" s="56">
        <f t="shared" si="17"/>
        <v>109000</v>
      </c>
    </row>
    <row r="43" spans="1:5" ht="58.9" customHeight="1">
      <c r="A43" s="71" t="s">
        <v>114</v>
      </c>
      <c r="B43" s="58" t="s">
        <v>193</v>
      </c>
      <c r="C43" s="56">
        <v>295000</v>
      </c>
      <c r="D43" s="56">
        <v>107000</v>
      </c>
      <c r="E43" s="57">
        <v>109000</v>
      </c>
    </row>
    <row r="44" spans="1:5" ht="16.899999999999999" customHeight="1">
      <c r="A44" s="70" t="s">
        <v>29</v>
      </c>
      <c r="B44" s="58" t="s">
        <v>28</v>
      </c>
      <c r="C44" s="56">
        <f>C45</f>
        <v>526000</v>
      </c>
      <c r="D44" s="56">
        <f t="shared" ref="D44:E45" si="18">D45</f>
        <v>537000</v>
      </c>
      <c r="E44" s="56">
        <f t="shared" si="18"/>
        <v>537000</v>
      </c>
    </row>
    <row r="45" spans="1:5" ht="31.9" customHeight="1">
      <c r="A45" s="70" t="s">
        <v>31</v>
      </c>
      <c r="B45" s="58" t="s">
        <v>30</v>
      </c>
      <c r="C45" s="56">
        <f>C46</f>
        <v>526000</v>
      </c>
      <c r="D45" s="56">
        <f t="shared" si="18"/>
        <v>537000</v>
      </c>
      <c r="E45" s="56">
        <f t="shared" si="18"/>
        <v>537000</v>
      </c>
    </row>
    <row r="46" spans="1:5" ht="60" customHeight="1">
      <c r="A46" s="71" t="s">
        <v>104</v>
      </c>
      <c r="B46" s="58" t="s">
        <v>41</v>
      </c>
      <c r="C46" s="56">
        <v>526000</v>
      </c>
      <c r="D46" s="56">
        <v>537000</v>
      </c>
      <c r="E46" s="57">
        <v>537000</v>
      </c>
    </row>
    <row r="47" spans="1:5" ht="24.75" hidden="1" customHeight="1">
      <c r="A47" s="70" t="s">
        <v>226</v>
      </c>
      <c r="B47" s="58" t="s">
        <v>209</v>
      </c>
      <c r="C47" s="56">
        <v>0</v>
      </c>
      <c r="D47" s="56">
        <v>0</v>
      </c>
      <c r="E47" s="57">
        <v>0</v>
      </c>
    </row>
    <row r="48" spans="1:5" ht="27" hidden="1" customHeight="1">
      <c r="A48" s="70" t="s">
        <v>227</v>
      </c>
      <c r="B48" s="58" t="s">
        <v>210</v>
      </c>
      <c r="C48" s="56">
        <v>0</v>
      </c>
      <c r="D48" s="56">
        <v>0</v>
      </c>
      <c r="E48" s="57">
        <v>0</v>
      </c>
    </row>
    <row r="49" spans="1:5" ht="27.75" hidden="1" customHeight="1">
      <c r="A49" s="71" t="s">
        <v>269</v>
      </c>
      <c r="B49" s="58" t="s">
        <v>211</v>
      </c>
      <c r="C49" s="56">
        <v>0</v>
      </c>
      <c r="D49" s="56">
        <v>0</v>
      </c>
      <c r="E49" s="57">
        <v>0</v>
      </c>
    </row>
    <row r="50" spans="1:5" ht="27.75" customHeight="1">
      <c r="A50" s="71" t="s">
        <v>371</v>
      </c>
      <c r="B50" s="294" t="s">
        <v>372</v>
      </c>
      <c r="C50" s="56">
        <f>C51</f>
        <v>44508.04</v>
      </c>
      <c r="D50" s="56">
        <f t="shared" ref="D50:E50" si="19">D51</f>
        <v>0</v>
      </c>
      <c r="E50" s="56">
        <f t="shared" si="19"/>
        <v>0</v>
      </c>
    </row>
    <row r="51" spans="1:5" ht="58.5" customHeight="1">
      <c r="A51" s="71" t="s">
        <v>370</v>
      </c>
      <c r="B51" s="294" t="s">
        <v>373</v>
      </c>
      <c r="C51" s="56">
        <f>C52</f>
        <v>44508.04</v>
      </c>
      <c r="D51" s="56">
        <f t="shared" ref="D51:E51" si="20">D52</f>
        <v>0</v>
      </c>
      <c r="E51" s="56">
        <f t="shared" si="20"/>
        <v>0</v>
      </c>
    </row>
    <row r="52" spans="1:5" ht="58.5" customHeight="1">
      <c r="A52" s="71" t="s">
        <v>369</v>
      </c>
      <c r="B52" s="294" t="s">
        <v>374</v>
      </c>
      <c r="C52" s="56">
        <f>C53</f>
        <v>44508.04</v>
      </c>
      <c r="D52" s="56">
        <f t="shared" ref="D52:E52" si="21">D53</f>
        <v>0</v>
      </c>
      <c r="E52" s="56">
        <f t="shared" si="21"/>
        <v>0</v>
      </c>
    </row>
    <row r="53" spans="1:5" ht="60" customHeight="1">
      <c r="A53" s="71" t="s">
        <v>367</v>
      </c>
      <c r="B53" s="294" t="s">
        <v>368</v>
      </c>
      <c r="C53" s="56">
        <v>44508.04</v>
      </c>
      <c r="D53" s="56">
        <v>0</v>
      </c>
      <c r="E53" s="293">
        <v>0</v>
      </c>
    </row>
    <row r="54" spans="1:5" ht="21.6" customHeight="1">
      <c r="A54" s="70" t="s">
        <v>228</v>
      </c>
      <c r="B54" s="58" t="s">
        <v>212</v>
      </c>
      <c r="C54" s="56">
        <f>C55</f>
        <v>83100</v>
      </c>
      <c r="D54" s="56">
        <f t="shared" ref="D54:E56" si="22">D55</f>
        <v>0</v>
      </c>
      <c r="E54" s="56">
        <f t="shared" si="22"/>
        <v>0</v>
      </c>
    </row>
    <row r="55" spans="1:5" ht="24.6" customHeight="1">
      <c r="A55" s="70" t="s">
        <v>229</v>
      </c>
      <c r="B55" s="58" t="s">
        <v>213</v>
      </c>
      <c r="C55" s="56">
        <f>C56</f>
        <v>83100</v>
      </c>
      <c r="D55" s="56">
        <f t="shared" si="22"/>
        <v>0</v>
      </c>
      <c r="E55" s="56">
        <f t="shared" si="22"/>
        <v>0</v>
      </c>
    </row>
    <row r="56" spans="1:5" ht="38.450000000000003" customHeight="1">
      <c r="A56" s="71" t="s">
        <v>286</v>
      </c>
      <c r="B56" s="58" t="s">
        <v>214</v>
      </c>
      <c r="C56" s="56">
        <f>C57</f>
        <v>83100</v>
      </c>
      <c r="D56" s="56">
        <f t="shared" si="22"/>
        <v>0</v>
      </c>
      <c r="E56" s="56">
        <f t="shared" si="22"/>
        <v>0</v>
      </c>
    </row>
    <row r="57" spans="1:5" ht="43.9" customHeight="1">
      <c r="A57" s="71" t="s">
        <v>357</v>
      </c>
      <c r="B57" s="58" t="s">
        <v>358</v>
      </c>
      <c r="C57" s="56">
        <v>83100</v>
      </c>
      <c r="D57" s="56">
        <v>0</v>
      </c>
      <c r="E57" s="57">
        <v>0</v>
      </c>
    </row>
    <row r="58" spans="1:5" ht="14.25">
      <c r="A58" s="250" t="s">
        <v>33</v>
      </c>
      <c r="B58" s="251" t="s">
        <v>32</v>
      </c>
      <c r="C58" s="252">
        <f>C59+C78</f>
        <v>4855511.8499999996</v>
      </c>
      <c r="D58" s="252">
        <f t="shared" ref="D58:E58" si="23">D59+D78</f>
        <v>3981100</v>
      </c>
      <c r="E58" s="252">
        <f t="shared" si="23"/>
        <v>4085300</v>
      </c>
    </row>
    <row r="59" spans="1:5" ht="30">
      <c r="A59" s="70" t="s">
        <v>35</v>
      </c>
      <c r="B59" s="58" t="s">
        <v>34</v>
      </c>
      <c r="C59" s="56">
        <f>C60+C67+C72+C75</f>
        <v>4855511.8499999996</v>
      </c>
      <c r="D59" s="56">
        <f t="shared" ref="D59:E59" si="24">D60+D67+D72+D75</f>
        <v>3981100</v>
      </c>
      <c r="E59" s="56">
        <f t="shared" si="24"/>
        <v>4085300</v>
      </c>
    </row>
    <row r="60" spans="1:5" ht="18" customHeight="1">
      <c r="A60" s="70" t="s">
        <v>87</v>
      </c>
      <c r="B60" s="58" t="s">
        <v>36</v>
      </c>
      <c r="C60" s="56">
        <f>C61+C63+C65</f>
        <v>3763600</v>
      </c>
      <c r="D60" s="56">
        <f t="shared" ref="D60:E60" si="25">D61+D63+D65</f>
        <v>3811000</v>
      </c>
      <c r="E60" s="56">
        <f t="shared" si="25"/>
        <v>3899000</v>
      </c>
    </row>
    <row r="61" spans="1:5" ht="18" customHeight="1">
      <c r="A61" s="70" t="s">
        <v>88</v>
      </c>
      <c r="B61" s="58" t="s">
        <v>37</v>
      </c>
      <c r="C61" s="56">
        <f>C62</f>
        <v>3670000</v>
      </c>
      <c r="D61" s="56">
        <f t="shared" ref="D61:E61" si="26">D62</f>
        <v>3759000</v>
      </c>
      <c r="E61" s="56">
        <f t="shared" si="26"/>
        <v>3846000</v>
      </c>
    </row>
    <row r="62" spans="1:5" ht="30">
      <c r="A62" s="71" t="s">
        <v>270</v>
      </c>
      <c r="B62" s="58" t="s">
        <v>178</v>
      </c>
      <c r="C62" s="56">
        <v>3670000</v>
      </c>
      <c r="D62" s="56">
        <v>3759000</v>
      </c>
      <c r="E62" s="57">
        <v>3846000</v>
      </c>
    </row>
    <row r="63" spans="1:5" ht="30">
      <c r="A63" s="70" t="s">
        <v>180</v>
      </c>
      <c r="B63" s="58" t="s">
        <v>179</v>
      </c>
      <c r="C63" s="56">
        <f>C64</f>
        <v>52000</v>
      </c>
      <c r="D63" s="56">
        <f t="shared" ref="D63:E63" si="27">D64</f>
        <v>52000</v>
      </c>
      <c r="E63" s="56">
        <f t="shared" si="27"/>
        <v>53000</v>
      </c>
    </row>
    <row r="64" spans="1:5" ht="30">
      <c r="A64" s="71" t="s">
        <v>271</v>
      </c>
      <c r="B64" s="58" t="s">
        <v>181</v>
      </c>
      <c r="C64" s="56">
        <v>52000</v>
      </c>
      <c r="D64" s="56">
        <v>52000</v>
      </c>
      <c r="E64" s="57">
        <v>53000</v>
      </c>
    </row>
    <row r="65" spans="1:5" ht="18" customHeight="1">
      <c r="A65" s="70" t="s">
        <v>284</v>
      </c>
      <c r="B65" s="58" t="s">
        <v>282</v>
      </c>
      <c r="C65" s="56">
        <f>C66</f>
        <v>41600</v>
      </c>
      <c r="D65" s="56">
        <f t="shared" ref="D65:E65" si="28">D66</f>
        <v>0</v>
      </c>
      <c r="E65" s="56">
        <f t="shared" si="28"/>
        <v>0</v>
      </c>
    </row>
    <row r="66" spans="1:5" ht="21.75" customHeight="1">
      <c r="A66" s="71" t="s">
        <v>285</v>
      </c>
      <c r="B66" s="58" t="s">
        <v>283</v>
      </c>
      <c r="C66" s="56">
        <v>41600</v>
      </c>
      <c r="D66" s="56">
        <v>0</v>
      </c>
      <c r="E66" s="57">
        <v>0</v>
      </c>
    </row>
    <row r="67" spans="1:5" ht="21.75" hidden="1" customHeight="1">
      <c r="A67" s="70" t="s">
        <v>314</v>
      </c>
      <c r="B67" s="58" t="s">
        <v>316</v>
      </c>
      <c r="C67" s="56">
        <f>C68+C70</f>
        <v>407000</v>
      </c>
      <c r="D67" s="56">
        <f t="shared" ref="D67:E67" si="29">D68+D70</f>
        <v>0</v>
      </c>
      <c r="E67" s="56">
        <f t="shared" si="29"/>
        <v>0</v>
      </c>
    </row>
    <row r="68" spans="1:5" ht="19.5" hidden="1" customHeight="1">
      <c r="A68" s="70" t="s">
        <v>315</v>
      </c>
      <c r="B68" s="58" t="s">
        <v>317</v>
      </c>
      <c r="C68" s="56">
        <f>C69</f>
        <v>0</v>
      </c>
      <c r="D68" s="56">
        <f t="shared" ref="D68" si="30">D69</f>
        <v>0</v>
      </c>
      <c r="E68" s="56">
        <f t="shared" ref="E68" si="31">E69</f>
        <v>0</v>
      </c>
    </row>
    <row r="69" spans="1:5" ht="29.25" hidden="1" customHeight="1">
      <c r="A69" s="71" t="s">
        <v>272</v>
      </c>
      <c r="B69" s="58" t="s">
        <v>215</v>
      </c>
      <c r="C69" s="56">
        <v>0</v>
      </c>
      <c r="D69" s="56">
        <v>0</v>
      </c>
      <c r="E69" s="57">
        <v>0</v>
      </c>
    </row>
    <row r="70" spans="1:5" ht="15.6" customHeight="1">
      <c r="A70" s="71" t="s">
        <v>230</v>
      </c>
      <c r="B70" s="58" t="s">
        <v>185</v>
      </c>
      <c r="C70" s="56">
        <f>C71</f>
        <v>407000</v>
      </c>
      <c r="D70" s="56">
        <f t="shared" ref="D70:E70" si="32">D71</f>
        <v>0</v>
      </c>
      <c r="E70" s="56">
        <f t="shared" si="32"/>
        <v>0</v>
      </c>
    </row>
    <row r="71" spans="1:5" ht="28.15" customHeight="1">
      <c r="A71" s="71" t="s">
        <v>273</v>
      </c>
      <c r="B71" s="58" t="s">
        <v>184</v>
      </c>
      <c r="C71" s="56">
        <v>407000</v>
      </c>
      <c r="D71" s="56">
        <v>0</v>
      </c>
      <c r="E71" s="57">
        <v>0</v>
      </c>
    </row>
    <row r="72" spans="1:5" ht="15">
      <c r="A72" s="70" t="s">
        <v>89</v>
      </c>
      <c r="B72" s="58" t="s">
        <v>38</v>
      </c>
      <c r="C72" s="56">
        <f>C73</f>
        <v>154411.85</v>
      </c>
      <c r="D72" s="56">
        <f t="shared" ref="D72:E73" si="33">D73</f>
        <v>170100</v>
      </c>
      <c r="E72" s="56">
        <f t="shared" si="33"/>
        <v>186300</v>
      </c>
    </row>
    <row r="73" spans="1:5" ht="45">
      <c r="A73" s="70" t="s">
        <v>90</v>
      </c>
      <c r="B73" s="58" t="s">
        <v>216</v>
      </c>
      <c r="C73" s="56">
        <f>C74</f>
        <v>154411.85</v>
      </c>
      <c r="D73" s="56">
        <f t="shared" si="33"/>
        <v>170100</v>
      </c>
      <c r="E73" s="56">
        <f t="shared" si="33"/>
        <v>186300</v>
      </c>
    </row>
    <row r="74" spans="1:5" ht="45">
      <c r="A74" s="71" t="s">
        <v>274</v>
      </c>
      <c r="B74" s="58" t="s">
        <v>217</v>
      </c>
      <c r="C74" s="56">
        <v>154411.85</v>
      </c>
      <c r="D74" s="56">
        <v>170100</v>
      </c>
      <c r="E74" s="57">
        <v>186300</v>
      </c>
    </row>
    <row r="75" spans="1:5" ht="15">
      <c r="A75" s="70" t="s">
        <v>231</v>
      </c>
      <c r="B75" s="58" t="s">
        <v>39</v>
      </c>
      <c r="C75" s="56">
        <f>C76</f>
        <v>530500</v>
      </c>
      <c r="D75" s="56">
        <f t="shared" ref="D75:E76" si="34">D76</f>
        <v>0</v>
      </c>
      <c r="E75" s="56">
        <f t="shared" si="34"/>
        <v>0</v>
      </c>
    </row>
    <row r="76" spans="1:5" ht="15">
      <c r="A76" s="70" t="s">
        <v>232</v>
      </c>
      <c r="B76" s="58" t="s">
        <v>194</v>
      </c>
      <c r="C76" s="56">
        <f>C77</f>
        <v>530500</v>
      </c>
      <c r="D76" s="56">
        <f t="shared" si="34"/>
        <v>0</v>
      </c>
      <c r="E76" s="56">
        <f t="shared" si="34"/>
        <v>0</v>
      </c>
    </row>
    <row r="77" spans="1:5" ht="30">
      <c r="A77" s="71" t="s">
        <v>275</v>
      </c>
      <c r="B77" s="58" t="s">
        <v>40</v>
      </c>
      <c r="C77" s="56">
        <v>530500</v>
      </c>
      <c r="D77" s="56">
        <v>0</v>
      </c>
      <c r="E77" s="57">
        <v>0</v>
      </c>
    </row>
    <row r="78" spans="1:5" ht="30" hidden="1">
      <c r="A78" s="70" t="s">
        <v>233</v>
      </c>
      <c r="B78" s="58" t="s">
        <v>218</v>
      </c>
      <c r="C78" s="56">
        <f>C79</f>
        <v>0</v>
      </c>
      <c r="D78" s="56">
        <f t="shared" ref="D78:E79" si="35">D79</f>
        <v>0</v>
      </c>
      <c r="E78" s="56">
        <f t="shared" si="35"/>
        <v>0</v>
      </c>
    </row>
    <row r="79" spans="1:5" ht="30" hidden="1">
      <c r="A79" s="70" t="s">
        <v>234</v>
      </c>
      <c r="B79" s="58" t="s">
        <v>219</v>
      </c>
      <c r="C79" s="56">
        <f>C80</f>
        <v>0</v>
      </c>
      <c r="D79" s="56">
        <f t="shared" si="35"/>
        <v>0</v>
      </c>
      <c r="E79" s="56">
        <f t="shared" si="35"/>
        <v>0</v>
      </c>
    </row>
    <row r="80" spans="1:5" ht="30.75" hidden="1" thickBot="1">
      <c r="A80" s="253" t="s">
        <v>287</v>
      </c>
      <c r="B80" s="254" t="s">
        <v>220</v>
      </c>
      <c r="C80" s="255">
        <v>0</v>
      </c>
      <c r="D80" s="255">
        <v>0</v>
      </c>
      <c r="E80" s="256">
        <v>0</v>
      </c>
    </row>
    <row r="81" spans="1:5" ht="15" hidden="1">
      <c r="A81" s="59" t="s">
        <v>235</v>
      </c>
      <c r="B81" s="60" t="s">
        <v>221</v>
      </c>
      <c r="C81" s="61">
        <v>0</v>
      </c>
      <c r="D81" s="62">
        <v>0</v>
      </c>
      <c r="E81" s="63">
        <v>0</v>
      </c>
    </row>
    <row r="82" spans="1:5" ht="15" hidden="1">
      <c r="A82" s="40" t="s">
        <v>236</v>
      </c>
      <c r="B82" s="41" t="s">
        <v>91</v>
      </c>
      <c r="C82" s="42">
        <v>0</v>
      </c>
      <c r="D82" s="43">
        <v>0</v>
      </c>
      <c r="E82" s="44">
        <v>0</v>
      </c>
    </row>
    <row r="83" spans="1:5" ht="15" hidden="1">
      <c r="A83" s="45" t="s">
        <v>276</v>
      </c>
      <c r="B83" s="41" t="s">
        <v>91</v>
      </c>
      <c r="C83" s="42"/>
      <c r="D83" s="43"/>
      <c r="E83" s="44"/>
    </row>
  </sheetData>
  <mergeCells count="1">
    <mergeCell ref="B6:D6"/>
  </mergeCells>
  <pageMargins left="0.70866141732283472" right="0.70866141732283472" top="0.55118110236220474" bottom="0.35433070866141736" header="0.31496062992125984" footer="0.23622047244094491"/>
  <pageSetup paperSize="9" scale="62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F30"/>
  <sheetViews>
    <sheetView view="pageBreakPreview" zoomScaleNormal="70" zoomScaleSheetLayoutView="100" workbookViewId="0">
      <selection activeCell="F1" sqref="F1"/>
    </sheetView>
  </sheetViews>
  <sheetFormatPr defaultColWidth="9.140625" defaultRowHeight="12.75"/>
  <cols>
    <col min="1" max="1" width="77.140625" style="103" customWidth="1"/>
    <col min="2" max="3" width="8" style="103" customWidth="1"/>
    <col min="4" max="6" width="14.28515625" style="103" customWidth="1"/>
    <col min="7" max="16384" width="9.140625" style="103"/>
  </cols>
  <sheetData>
    <row r="1" spans="1:6" ht="18.75">
      <c r="A1" s="104" t="s">
        <v>79</v>
      </c>
      <c r="B1" s="104"/>
      <c r="C1" s="104"/>
      <c r="D1" s="129"/>
      <c r="E1" s="129"/>
      <c r="F1" s="105" t="s">
        <v>77</v>
      </c>
    </row>
    <row r="2" spans="1:6" ht="18.75">
      <c r="A2" s="104" t="s">
        <v>80</v>
      </c>
      <c r="B2" s="104"/>
      <c r="C2" s="104"/>
      <c r="D2" s="129"/>
      <c r="E2" s="129"/>
      <c r="F2" s="105" t="s">
        <v>312</v>
      </c>
    </row>
    <row r="3" spans="1:6" ht="18.75">
      <c r="A3" s="104" t="s">
        <v>81</v>
      </c>
      <c r="B3" s="104"/>
      <c r="C3" s="104"/>
      <c r="D3" s="129"/>
      <c r="E3" s="129"/>
      <c r="F3" s="105" t="s">
        <v>201</v>
      </c>
    </row>
    <row r="4" spans="1:6" ht="18.75">
      <c r="A4" s="104" t="s">
        <v>82</v>
      </c>
      <c r="B4" s="104"/>
      <c r="C4" s="104"/>
      <c r="D4" s="104"/>
      <c r="E4" s="104"/>
      <c r="F4" s="105" t="str">
        <f>'пр 1'!E4</f>
        <v>от 19.09.2024 № 171</v>
      </c>
    </row>
    <row r="5" spans="1:6" ht="15.75">
      <c r="A5" s="123"/>
      <c r="B5" s="123"/>
      <c r="C5" s="123"/>
      <c r="D5" s="130"/>
      <c r="E5" s="131"/>
      <c r="F5" s="131"/>
    </row>
    <row r="6" spans="1:6" ht="15.75">
      <c r="A6" s="123"/>
      <c r="B6" s="123"/>
      <c r="C6" s="123"/>
      <c r="D6" s="130"/>
      <c r="E6" s="130"/>
      <c r="F6" s="130"/>
    </row>
    <row r="7" spans="1:6" ht="15.75">
      <c r="A7" s="304"/>
      <c r="B7" s="304"/>
      <c r="C7" s="304"/>
      <c r="D7" s="304"/>
      <c r="E7" s="304"/>
      <c r="F7" s="304"/>
    </row>
    <row r="8" spans="1:6" ht="36.6" customHeight="1">
      <c r="A8" s="305" t="s">
        <v>347</v>
      </c>
      <c r="B8" s="305"/>
      <c r="C8" s="305"/>
      <c r="D8" s="305"/>
      <c r="E8" s="305"/>
      <c r="F8" s="305"/>
    </row>
    <row r="9" spans="1:6" ht="13.5" thickBot="1">
      <c r="A9" s="132"/>
      <c r="B9" s="132"/>
      <c r="C9" s="132"/>
      <c r="D9" s="133"/>
      <c r="E9" s="133"/>
      <c r="F9" s="133" t="s">
        <v>55</v>
      </c>
    </row>
    <row r="10" spans="1:6" ht="14.25">
      <c r="A10" s="134" t="s">
        <v>131</v>
      </c>
      <c r="B10" s="135" t="s">
        <v>117</v>
      </c>
      <c r="C10" s="135" t="s">
        <v>118</v>
      </c>
      <c r="D10" s="136">
        <v>2024</v>
      </c>
      <c r="E10" s="136">
        <v>2025</v>
      </c>
      <c r="F10" s="137">
        <v>2026</v>
      </c>
    </row>
    <row r="11" spans="1:6" ht="14.25">
      <c r="A11" s="285" t="s">
        <v>307</v>
      </c>
      <c r="B11" s="139" t="s">
        <v>120</v>
      </c>
      <c r="C11" s="139" t="s">
        <v>120</v>
      </c>
      <c r="D11" s="286">
        <f>'пр 4'!G9</f>
        <v>0</v>
      </c>
      <c r="E11" s="286">
        <f>'пр 4'!H9</f>
        <v>141250</v>
      </c>
      <c r="F11" s="286">
        <f>'пр 4'!I9</f>
        <v>289200</v>
      </c>
    </row>
    <row r="12" spans="1:6" ht="22.5" customHeight="1">
      <c r="A12" s="138" t="s">
        <v>42</v>
      </c>
      <c r="B12" s="139" t="s">
        <v>119</v>
      </c>
      <c r="C12" s="139" t="s">
        <v>120</v>
      </c>
      <c r="D12" s="140">
        <f>D13+D14+D15+D16</f>
        <v>2584382.6100000003</v>
      </c>
      <c r="E12" s="140">
        <f>E13+E14+E15+E16</f>
        <v>2158934</v>
      </c>
      <c r="F12" s="141">
        <f>F13+F14+F15+F16</f>
        <v>2187494</v>
      </c>
    </row>
    <row r="13" spans="1:6" ht="30">
      <c r="A13" s="142" t="s">
        <v>43</v>
      </c>
      <c r="B13" s="143" t="s">
        <v>119</v>
      </c>
      <c r="C13" s="143" t="s">
        <v>121</v>
      </c>
      <c r="D13" s="84">
        <f>'пр 4'!G12</f>
        <v>724600</v>
      </c>
      <c r="E13" s="84">
        <f>'пр 4'!H12</f>
        <v>624960</v>
      </c>
      <c r="F13" s="84">
        <f>'пр 4'!I12</f>
        <v>637980</v>
      </c>
    </row>
    <row r="14" spans="1:6" s="144" customFormat="1" ht="45">
      <c r="A14" s="142" t="s">
        <v>46</v>
      </c>
      <c r="B14" s="143" t="s">
        <v>119</v>
      </c>
      <c r="C14" s="143" t="s">
        <v>123</v>
      </c>
      <c r="D14" s="84">
        <f>'пр 4'!G20</f>
        <v>1824632.61</v>
      </c>
      <c r="E14" s="84">
        <f>'пр 4'!H20</f>
        <v>1502336</v>
      </c>
      <c r="F14" s="84">
        <f>'пр 4'!I20</f>
        <v>1517876</v>
      </c>
    </row>
    <row r="15" spans="1:6" s="144" customFormat="1" ht="30">
      <c r="A15" s="142" t="s">
        <v>92</v>
      </c>
      <c r="B15" s="143" t="s">
        <v>119</v>
      </c>
      <c r="C15" s="143" t="s">
        <v>126</v>
      </c>
      <c r="D15" s="84">
        <f>'пр 4'!G53</f>
        <v>31638</v>
      </c>
      <c r="E15" s="84">
        <f>'пр 4'!H53</f>
        <v>31638</v>
      </c>
      <c r="F15" s="84">
        <f>'пр 4'!I53</f>
        <v>31638</v>
      </c>
    </row>
    <row r="16" spans="1:6" s="144" customFormat="1" ht="18">
      <c r="A16" s="142" t="s">
        <v>105</v>
      </c>
      <c r="B16" s="143" t="s">
        <v>119</v>
      </c>
      <c r="C16" s="143" t="s">
        <v>127</v>
      </c>
      <c r="D16" s="84">
        <f>'пр 4'!G59</f>
        <v>3512</v>
      </c>
      <c r="E16" s="84">
        <f>'пр 4'!H59</f>
        <v>0</v>
      </c>
      <c r="F16" s="84">
        <f>'пр 4'!I59</f>
        <v>0</v>
      </c>
    </row>
    <row r="17" spans="1:6" ht="14.25">
      <c r="A17" s="145" t="s">
        <v>47</v>
      </c>
      <c r="B17" s="139" t="s">
        <v>121</v>
      </c>
      <c r="C17" s="139" t="s">
        <v>120</v>
      </c>
      <c r="D17" s="140">
        <f>D18</f>
        <v>154411.85</v>
      </c>
      <c r="E17" s="140">
        <f>E18</f>
        <v>170100</v>
      </c>
      <c r="F17" s="141">
        <f>F18</f>
        <v>186300</v>
      </c>
    </row>
    <row r="18" spans="1:6" ht="15">
      <c r="A18" s="146" t="s">
        <v>290</v>
      </c>
      <c r="B18" s="147" t="s">
        <v>121</v>
      </c>
      <c r="C18" s="147" t="s">
        <v>122</v>
      </c>
      <c r="D18" s="84">
        <f>'пр 4'!G67</f>
        <v>154411.85</v>
      </c>
      <c r="E18" s="84">
        <f>'пр 4'!H67</f>
        <v>170100</v>
      </c>
      <c r="F18" s="84">
        <f>'пр 4'!I67</f>
        <v>186300</v>
      </c>
    </row>
    <row r="19" spans="1:6" ht="28.5">
      <c r="A19" s="148" t="s">
        <v>49</v>
      </c>
      <c r="B19" s="149" t="s">
        <v>122</v>
      </c>
      <c r="C19" s="149" t="s">
        <v>120</v>
      </c>
      <c r="D19" s="140">
        <f>D20+D21</f>
        <v>10281.6</v>
      </c>
      <c r="E19" s="140">
        <f>E20+E21</f>
        <v>4000</v>
      </c>
      <c r="F19" s="141">
        <f>F20+F21</f>
        <v>0</v>
      </c>
    </row>
    <row r="20" spans="1:6" ht="30">
      <c r="A20" s="82" t="s">
        <v>310</v>
      </c>
      <c r="B20" s="83" t="s">
        <v>122</v>
      </c>
      <c r="C20" s="83" t="s">
        <v>128</v>
      </c>
      <c r="D20" s="84">
        <f>'пр 4'!G78</f>
        <v>10281.6</v>
      </c>
      <c r="E20" s="84">
        <f>'пр 4'!H78</f>
        <v>4000</v>
      </c>
      <c r="F20" s="84">
        <f>'пр 4'!I78</f>
        <v>0</v>
      </c>
    </row>
    <row r="21" spans="1:6" ht="30" hidden="1">
      <c r="A21" s="82" t="s">
        <v>50</v>
      </c>
      <c r="B21" s="83" t="s">
        <v>122</v>
      </c>
      <c r="C21" s="83" t="s">
        <v>129</v>
      </c>
      <c r="D21" s="84">
        <v>0</v>
      </c>
      <c r="E21" s="84">
        <v>0</v>
      </c>
      <c r="F21" s="85">
        <v>0</v>
      </c>
    </row>
    <row r="22" spans="1:6" ht="14.25">
      <c r="A22" s="148" t="s">
        <v>51</v>
      </c>
      <c r="B22" s="139" t="s">
        <v>123</v>
      </c>
      <c r="C22" s="139" t="s">
        <v>120</v>
      </c>
      <c r="D22" s="140">
        <f>D23+D24</f>
        <v>1075433.31</v>
      </c>
      <c r="E22" s="140">
        <f t="shared" ref="E22:F22" si="0">E23+E24</f>
        <v>863050</v>
      </c>
      <c r="F22" s="140">
        <f t="shared" si="0"/>
        <v>896050</v>
      </c>
    </row>
    <row r="23" spans="1:6" ht="25.5" customHeight="1">
      <c r="A23" s="82" t="s">
        <v>52</v>
      </c>
      <c r="B23" s="83" t="s">
        <v>123</v>
      </c>
      <c r="C23" s="83" t="s">
        <v>130</v>
      </c>
      <c r="D23" s="84">
        <f>'пр 4'!G86</f>
        <v>1075333.31</v>
      </c>
      <c r="E23" s="84">
        <f>'пр 4'!H86</f>
        <v>863000</v>
      </c>
      <c r="F23" s="84">
        <f>'пр 4'!I86</f>
        <v>896000</v>
      </c>
    </row>
    <row r="24" spans="1:6" ht="15.75" customHeight="1">
      <c r="A24" s="82" t="s">
        <v>197</v>
      </c>
      <c r="B24" s="83" t="s">
        <v>123</v>
      </c>
      <c r="C24" s="83" t="s">
        <v>188</v>
      </c>
      <c r="D24" s="84">
        <f>'пр 4'!G99</f>
        <v>100</v>
      </c>
      <c r="E24" s="84">
        <f>'пр 4'!H99</f>
        <v>50</v>
      </c>
      <c r="F24" s="84">
        <f>'пр 4'!I99</f>
        <v>50</v>
      </c>
    </row>
    <row r="25" spans="1:6" ht="25.5" customHeight="1">
      <c r="A25" s="148" t="s">
        <v>85</v>
      </c>
      <c r="B25" s="139" t="s">
        <v>124</v>
      </c>
      <c r="C25" s="139" t="s">
        <v>120</v>
      </c>
      <c r="D25" s="140">
        <f>D26+D27</f>
        <v>682100.82</v>
      </c>
      <c r="E25" s="140">
        <f t="shared" ref="E25:F25" si="1">E26+E27</f>
        <v>53866</v>
      </c>
      <c r="F25" s="140">
        <f t="shared" si="1"/>
        <v>7356</v>
      </c>
    </row>
    <row r="26" spans="1:6" ht="19.5" hidden="1" customHeight="1">
      <c r="A26" s="82" t="s">
        <v>304</v>
      </c>
      <c r="B26" s="83" t="s">
        <v>124</v>
      </c>
      <c r="C26" s="83" t="s">
        <v>121</v>
      </c>
      <c r="D26" s="84">
        <f>'пр 4'!G107</f>
        <v>0</v>
      </c>
      <c r="E26" s="84">
        <f>'пр 4'!H107</f>
        <v>0</v>
      </c>
      <c r="F26" s="84">
        <f>'пр 4'!I107</f>
        <v>0</v>
      </c>
    </row>
    <row r="27" spans="1:6" ht="15">
      <c r="A27" s="82" t="s">
        <v>83</v>
      </c>
      <c r="B27" s="83" t="s">
        <v>124</v>
      </c>
      <c r="C27" s="83" t="s">
        <v>122</v>
      </c>
      <c r="D27" s="84">
        <f>'пр 4'!G114</f>
        <v>682100.82</v>
      </c>
      <c r="E27" s="84">
        <f>'пр 4'!H114</f>
        <v>53866</v>
      </c>
      <c r="F27" s="84">
        <f>'пр 4'!I114</f>
        <v>7356</v>
      </c>
    </row>
    <row r="28" spans="1:6" ht="14.25">
      <c r="A28" s="148" t="s">
        <v>53</v>
      </c>
      <c r="B28" s="139" t="s">
        <v>125</v>
      </c>
      <c r="C28" s="139" t="s">
        <v>120</v>
      </c>
      <c r="D28" s="140">
        <f>D29</f>
        <v>2854159.75</v>
      </c>
      <c r="E28" s="140">
        <f>E29</f>
        <v>2428900</v>
      </c>
      <c r="F28" s="141">
        <f>F29</f>
        <v>2403900</v>
      </c>
    </row>
    <row r="29" spans="1:6" ht="15">
      <c r="A29" s="82" t="s">
        <v>54</v>
      </c>
      <c r="B29" s="83" t="s">
        <v>125</v>
      </c>
      <c r="C29" s="83" t="s">
        <v>119</v>
      </c>
      <c r="D29" s="84">
        <f>'пр 4'!G133</f>
        <v>2854159.75</v>
      </c>
      <c r="E29" s="84">
        <f>'пр 4'!H133</f>
        <v>2428900</v>
      </c>
      <c r="F29" s="84">
        <f>'пр 4'!I133</f>
        <v>2403900</v>
      </c>
    </row>
    <row r="30" spans="1:6" ht="15" thickBot="1">
      <c r="A30" s="80" t="s">
        <v>303</v>
      </c>
      <c r="B30" s="86" t="s">
        <v>132</v>
      </c>
      <c r="C30" s="86" t="s">
        <v>132</v>
      </c>
      <c r="D30" s="87">
        <f>D11+D12+D17+D19+D22+D25+D28</f>
        <v>7360769.9400000004</v>
      </c>
      <c r="E30" s="87">
        <f t="shared" ref="E30:F30" si="2">E11+E12+E17+E19+E22+E25+E28</f>
        <v>5820100</v>
      </c>
      <c r="F30" s="87">
        <f t="shared" si="2"/>
        <v>5970300</v>
      </c>
    </row>
  </sheetData>
  <mergeCells count="2">
    <mergeCell ref="A7:F7"/>
    <mergeCell ref="A8:F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H130"/>
  <sheetViews>
    <sheetView view="pageBreakPreview" topLeftCell="A117" zoomScale="60" zoomScaleNormal="100" workbookViewId="0">
      <selection activeCell="H1" sqref="H1"/>
    </sheetView>
  </sheetViews>
  <sheetFormatPr defaultColWidth="9.140625" defaultRowHeight="12.75"/>
  <cols>
    <col min="1" max="1" width="77.140625" style="103" customWidth="1"/>
    <col min="2" max="3" width="8" style="103" customWidth="1"/>
    <col min="4" max="4" width="14.28515625" style="103" customWidth="1"/>
    <col min="5" max="5" width="8" style="103" customWidth="1"/>
    <col min="6" max="8" width="14.28515625" style="103" customWidth="1"/>
    <col min="9" max="16384" width="9.140625" style="103"/>
  </cols>
  <sheetData>
    <row r="1" spans="1:8" ht="15.6" customHeight="1">
      <c r="A1" s="150"/>
      <c r="B1" s="150"/>
      <c r="C1" s="150"/>
      <c r="D1" s="150"/>
      <c r="E1" s="151"/>
      <c r="F1" s="151"/>
      <c r="G1" s="151"/>
      <c r="H1" s="105" t="s">
        <v>277</v>
      </c>
    </row>
    <row r="2" spans="1:8" ht="14.45" customHeight="1">
      <c r="A2" s="150"/>
      <c r="B2" s="150"/>
      <c r="C2" s="150"/>
      <c r="D2" s="150"/>
      <c r="E2" s="151"/>
      <c r="F2" s="151"/>
      <c r="G2" s="151"/>
      <c r="H2" s="105" t="s">
        <v>312</v>
      </c>
    </row>
    <row r="3" spans="1:8" ht="15.6" customHeight="1">
      <c r="A3" s="150"/>
      <c r="B3" s="150"/>
      <c r="C3" s="150"/>
      <c r="D3" s="150"/>
      <c r="E3" s="151"/>
      <c r="F3" s="151"/>
      <c r="G3" s="151"/>
      <c r="H3" s="105" t="s">
        <v>201</v>
      </c>
    </row>
    <row r="4" spans="1:8" ht="15" customHeight="1">
      <c r="A4" s="150"/>
      <c r="B4" s="150"/>
      <c r="C4" s="150"/>
      <c r="D4" s="150"/>
      <c r="E4" s="151"/>
      <c r="F4" s="151"/>
      <c r="G4" s="151"/>
      <c r="H4" s="105" t="str">
        <f>'пр 1'!E4</f>
        <v>от 19.09.2024 № 171</v>
      </c>
    </row>
    <row r="5" spans="1:8" ht="18.75">
      <c r="A5" s="150"/>
      <c r="B5" s="150"/>
      <c r="C5" s="150"/>
      <c r="D5" s="150"/>
      <c r="E5" s="151"/>
      <c r="F5" s="151"/>
      <c r="G5" s="150"/>
      <c r="H5" s="150"/>
    </row>
    <row r="6" spans="1:8" ht="67.150000000000006" customHeight="1">
      <c r="A6" s="307" t="s">
        <v>348</v>
      </c>
      <c r="B6" s="307"/>
      <c r="C6" s="307"/>
      <c r="D6" s="307"/>
      <c r="E6" s="307"/>
      <c r="F6" s="307"/>
      <c r="G6" s="307"/>
      <c r="H6" s="307"/>
    </row>
    <row r="7" spans="1:8" ht="16.5" thickBot="1">
      <c r="A7" s="152"/>
      <c r="B7" s="306"/>
      <c r="C7" s="306"/>
      <c r="D7" s="306"/>
      <c r="E7" s="153"/>
      <c r="F7" s="154"/>
      <c r="G7" s="155"/>
      <c r="H7" s="153" t="s">
        <v>55</v>
      </c>
    </row>
    <row r="8" spans="1:8" ht="30.75" customHeight="1">
      <c r="A8" s="156" t="s">
        <v>56</v>
      </c>
      <c r="B8" s="157" t="s">
        <v>117</v>
      </c>
      <c r="C8" s="157" t="s">
        <v>118</v>
      </c>
      <c r="D8" s="158" t="s">
        <v>57</v>
      </c>
      <c r="E8" s="158" t="s">
        <v>58</v>
      </c>
      <c r="F8" s="157">
        <v>2024</v>
      </c>
      <c r="G8" s="157">
        <v>2025</v>
      </c>
      <c r="H8" s="157">
        <v>2026</v>
      </c>
    </row>
    <row r="9" spans="1:8" ht="17.45" customHeight="1">
      <c r="A9" s="283" t="s">
        <v>307</v>
      </c>
      <c r="B9" s="230" t="s">
        <v>120</v>
      </c>
      <c r="C9" s="230" t="s">
        <v>120</v>
      </c>
      <c r="D9" s="188">
        <v>0</v>
      </c>
      <c r="E9" s="230" t="s">
        <v>293</v>
      </c>
      <c r="F9" s="270">
        <f>'пр 4'!G9</f>
        <v>0</v>
      </c>
      <c r="G9" s="270">
        <f>'пр 4'!H9</f>
        <v>141250</v>
      </c>
      <c r="H9" s="270">
        <f>'пр 4'!I9</f>
        <v>289200</v>
      </c>
    </row>
    <row r="10" spans="1:8" ht="26.25" customHeight="1">
      <c r="A10" s="159" t="s">
        <v>42</v>
      </c>
      <c r="B10" s="160">
        <v>1</v>
      </c>
      <c r="C10" s="160">
        <v>0</v>
      </c>
      <c r="D10" s="161">
        <v>0</v>
      </c>
      <c r="E10" s="162">
        <v>0</v>
      </c>
      <c r="F10" s="163">
        <f>F11+F17+F38+F44</f>
        <v>2584382.6100000003</v>
      </c>
      <c r="G10" s="163">
        <f>G11+G17+G38+G44</f>
        <v>2158934</v>
      </c>
      <c r="H10" s="163">
        <f>H11+H17+H38+H44</f>
        <v>2187494</v>
      </c>
    </row>
    <row r="11" spans="1:8" ht="34.5" customHeight="1">
      <c r="A11" s="164" t="s">
        <v>43</v>
      </c>
      <c r="B11" s="257">
        <v>1</v>
      </c>
      <c r="C11" s="257">
        <v>2</v>
      </c>
      <c r="D11" s="161">
        <v>0</v>
      </c>
      <c r="E11" s="162">
        <v>0</v>
      </c>
      <c r="F11" s="163">
        <f>F12</f>
        <v>724600</v>
      </c>
      <c r="G11" s="163">
        <f t="shared" ref="G11:H11" si="0">G12</f>
        <v>624960</v>
      </c>
      <c r="H11" s="163">
        <f t="shared" si="0"/>
        <v>637980</v>
      </c>
    </row>
    <row r="12" spans="1:8" ht="48.75" customHeight="1">
      <c r="A12" s="165" t="s">
        <v>291</v>
      </c>
      <c r="B12" s="97">
        <v>1</v>
      </c>
      <c r="C12" s="97">
        <v>2</v>
      </c>
      <c r="D12" s="166">
        <v>5700000000</v>
      </c>
      <c r="E12" s="167">
        <v>0</v>
      </c>
      <c r="F12" s="95">
        <f>F13</f>
        <v>724600</v>
      </c>
      <c r="G12" s="95">
        <f t="shared" ref="G12:H12" si="1">G13</f>
        <v>624960</v>
      </c>
      <c r="H12" s="95">
        <f t="shared" si="1"/>
        <v>637980</v>
      </c>
    </row>
    <row r="13" spans="1:8" ht="23.25" customHeight="1">
      <c r="A13" s="165" t="s">
        <v>252</v>
      </c>
      <c r="B13" s="97">
        <v>1</v>
      </c>
      <c r="C13" s="97">
        <v>2</v>
      </c>
      <c r="D13" s="166">
        <v>5740000000</v>
      </c>
      <c r="E13" s="167">
        <v>0</v>
      </c>
      <c r="F13" s="95">
        <f>F14</f>
        <v>724600</v>
      </c>
      <c r="G13" s="95">
        <f t="shared" ref="G13:H13" si="2">G14</f>
        <v>624960</v>
      </c>
      <c r="H13" s="95">
        <f t="shared" si="2"/>
        <v>637980</v>
      </c>
    </row>
    <row r="14" spans="1:8" ht="23.25" customHeight="1">
      <c r="A14" s="165" t="s">
        <v>268</v>
      </c>
      <c r="B14" s="97">
        <v>1</v>
      </c>
      <c r="C14" s="97">
        <v>2</v>
      </c>
      <c r="D14" s="166">
        <v>5740500000</v>
      </c>
      <c r="E14" s="167">
        <v>0</v>
      </c>
      <c r="F14" s="95">
        <f>F15</f>
        <v>724600</v>
      </c>
      <c r="G14" s="95">
        <f t="shared" ref="G14:H14" si="3">G15</f>
        <v>624960</v>
      </c>
      <c r="H14" s="95">
        <f t="shared" si="3"/>
        <v>637980</v>
      </c>
    </row>
    <row r="15" spans="1:8" ht="23.25" customHeight="1">
      <c r="A15" s="165" t="s">
        <v>59</v>
      </c>
      <c r="B15" s="97">
        <v>1</v>
      </c>
      <c r="C15" s="97">
        <v>2</v>
      </c>
      <c r="D15" s="166">
        <v>5740510010</v>
      </c>
      <c r="E15" s="167">
        <v>0</v>
      </c>
      <c r="F15" s="95">
        <f>F16</f>
        <v>724600</v>
      </c>
      <c r="G15" s="95">
        <f t="shared" ref="G15:H15" si="4">G16</f>
        <v>624960</v>
      </c>
      <c r="H15" s="95">
        <f t="shared" si="4"/>
        <v>637980</v>
      </c>
    </row>
    <row r="16" spans="1:8" ht="23.25" customHeight="1">
      <c r="A16" s="165" t="s">
        <v>60</v>
      </c>
      <c r="B16" s="97">
        <v>1</v>
      </c>
      <c r="C16" s="97">
        <v>2</v>
      </c>
      <c r="D16" s="166">
        <v>5740510010</v>
      </c>
      <c r="E16" s="167">
        <v>120</v>
      </c>
      <c r="F16" s="95">
        <f>'пр 4'!G17</f>
        <v>724600</v>
      </c>
      <c r="G16" s="95">
        <f>'пр 4'!H17</f>
        <v>624960</v>
      </c>
      <c r="H16" s="95">
        <f>'пр 4'!I17</f>
        <v>637980</v>
      </c>
    </row>
    <row r="17" spans="1:8" ht="45.75" customHeight="1">
      <c r="A17" s="164" t="s">
        <v>46</v>
      </c>
      <c r="B17" s="257">
        <v>1</v>
      </c>
      <c r="C17" s="257">
        <v>4</v>
      </c>
      <c r="D17" s="161">
        <v>0</v>
      </c>
      <c r="E17" s="162">
        <v>0</v>
      </c>
      <c r="F17" s="163">
        <f>F18+F34</f>
        <v>1824632.61</v>
      </c>
      <c r="G17" s="163">
        <f t="shared" ref="G17:H17" si="5">G18+G34</f>
        <v>1502336</v>
      </c>
      <c r="H17" s="163">
        <f t="shared" si="5"/>
        <v>1517876</v>
      </c>
    </row>
    <row r="18" spans="1:8" ht="48.75" customHeight="1">
      <c r="A18" s="165" t="s">
        <v>291</v>
      </c>
      <c r="B18" s="97">
        <v>1</v>
      </c>
      <c r="C18" s="97">
        <v>4</v>
      </c>
      <c r="D18" s="166">
        <v>5700000000</v>
      </c>
      <c r="E18" s="167">
        <v>0</v>
      </c>
      <c r="F18" s="95">
        <f>F19</f>
        <v>1823632.61</v>
      </c>
      <c r="G18" s="95">
        <f t="shared" ref="G18:H18" si="6">G19</f>
        <v>1502336</v>
      </c>
      <c r="H18" s="95">
        <f t="shared" si="6"/>
        <v>1517876</v>
      </c>
    </row>
    <row r="19" spans="1:8" ht="23.25" customHeight="1">
      <c r="A19" s="165" t="s">
        <v>252</v>
      </c>
      <c r="B19" s="97">
        <v>1</v>
      </c>
      <c r="C19" s="97">
        <v>4</v>
      </c>
      <c r="D19" s="166">
        <v>5740000000</v>
      </c>
      <c r="E19" s="167">
        <v>0</v>
      </c>
      <c r="F19" s="95">
        <f>F20</f>
        <v>1823632.61</v>
      </c>
      <c r="G19" s="95">
        <f t="shared" ref="G19:H19" si="7">G20</f>
        <v>1502336</v>
      </c>
      <c r="H19" s="95">
        <f t="shared" si="7"/>
        <v>1517876</v>
      </c>
    </row>
    <row r="20" spans="1:8" ht="23.25" customHeight="1">
      <c r="A20" s="165" t="s">
        <v>251</v>
      </c>
      <c r="B20" s="97">
        <v>1</v>
      </c>
      <c r="C20" s="97">
        <v>4</v>
      </c>
      <c r="D20" s="166">
        <v>5740500000</v>
      </c>
      <c r="E20" s="167">
        <v>0</v>
      </c>
      <c r="F20" s="95">
        <f>F21+F26+F28+F30+F32</f>
        <v>1823632.61</v>
      </c>
      <c r="G20" s="95">
        <f t="shared" ref="G20:H20" si="8">G21+G26+G28+G30+G32+G34</f>
        <v>1502336</v>
      </c>
      <c r="H20" s="95">
        <f t="shared" si="8"/>
        <v>1517876</v>
      </c>
    </row>
    <row r="21" spans="1:8" ht="23.25" customHeight="1">
      <c r="A21" s="165" t="s">
        <v>319</v>
      </c>
      <c r="B21" s="97">
        <v>1</v>
      </c>
      <c r="C21" s="97">
        <v>4</v>
      </c>
      <c r="D21" s="166">
        <v>5740510020</v>
      </c>
      <c r="E21" s="167">
        <v>0</v>
      </c>
      <c r="F21" s="95">
        <f>F22+F23+F25+F24</f>
        <v>1451393.04</v>
      </c>
      <c r="G21" s="95">
        <f>G22+G23+G25+G24</f>
        <v>1131660</v>
      </c>
      <c r="H21" s="95">
        <f t="shared" ref="H21" si="9">H22+H23+H25+H24</f>
        <v>1147200</v>
      </c>
    </row>
    <row r="22" spans="1:8" ht="23.25" customHeight="1">
      <c r="A22" s="165" t="s">
        <v>60</v>
      </c>
      <c r="B22" s="97">
        <v>1</v>
      </c>
      <c r="C22" s="97">
        <v>4</v>
      </c>
      <c r="D22" s="166">
        <v>5740510020</v>
      </c>
      <c r="E22" s="167">
        <v>120</v>
      </c>
      <c r="F22" s="95">
        <f>'пр 4'!G25</f>
        <v>1314491</v>
      </c>
      <c r="G22" s="95">
        <f>'пр 4'!H25</f>
        <v>1080660</v>
      </c>
      <c r="H22" s="95">
        <f>'пр 4'!I25</f>
        <v>1106700</v>
      </c>
    </row>
    <row r="23" spans="1:8" ht="30" customHeight="1">
      <c r="A23" s="165" t="s">
        <v>64</v>
      </c>
      <c r="B23" s="97">
        <v>1</v>
      </c>
      <c r="C23" s="97">
        <v>4</v>
      </c>
      <c r="D23" s="166">
        <v>5740510020</v>
      </c>
      <c r="E23" s="167">
        <v>240</v>
      </c>
      <c r="F23" s="95">
        <f>'пр 4'!G29</f>
        <v>126902.04</v>
      </c>
      <c r="G23" s="95">
        <f>'пр 4'!H29</f>
        <v>51000</v>
      </c>
      <c r="H23" s="95">
        <f>'пр 4'!I29</f>
        <v>40500</v>
      </c>
    </row>
    <row r="24" spans="1:8" ht="16.5" hidden="1" customHeight="1">
      <c r="A24" s="165" t="s">
        <v>39</v>
      </c>
      <c r="B24" s="97">
        <v>1</v>
      </c>
      <c r="C24" s="97">
        <v>4</v>
      </c>
      <c r="D24" s="166">
        <v>5740510020</v>
      </c>
      <c r="E24" s="167">
        <v>540</v>
      </c>
      <c r="F24" s="95">
        <f>'пр 4'!G32</f>
        <v>0</v>
      </c>
      <c r="G24" s="95">
        <f>'пр 4'!H32</f>
        <v>0</v>
      </c>
      <c r="H24" s="95">
        <f>'пр 4'!I32</f>
        <v>0</v>
      </c>
    </row>
    <row r="25" spans="1:8" ht="19.5" customHeight="1">
      <c r="A25" s="165" t="s">
        <v>84</v>
      </c>
      <c r="B25" s="97">
        <v>1</v>
      </c>
      <c r="C25" s="97">
        <v>4</v>
      </c>
      <c r="D25" s="166">
        <v>5740510020</v>
      </c>
      <c r="E25" s="167">
        <v>850</v>
      </c>
      <c r="F25" s="95">
        <f>'пр 4'!G33</f>
        <v>10000</v>
      </c>
      <c r="G25" s="95">
        <f>'пр 4'!H33</f>
        <v>0</v>
      </c>
      <c r="H25" s="95">
        <f>'пр 4'!I33</f>
        <v>0</v>
      </c>
    </row>
    <row r="26" spans="1:8" ht="59.45" customHeight="1">
      <c r="A26" s="165" t="s">
        <v>338</v>
      </c>
      <c r="B26" s="97">
        <v>1</v>
      </c>
      <c r="C26" s="97">
        <v>4</v>
      </c>
      <c r="D26" s="186" t="s">
        <v>333</v>
      </c>
      <c r="E26" s="167">
        <v>0</v>
      </c>
      <c r="F26" s="95">
        <f>F27</f>
        <v>38800</v>
      </c>
      <c r="G26" s="95">
        <f t="shared" ref="G26:H26" si="10">G27</f>
        <v>38800</v>
      </c>
      <c r="H26" s="95">
        <f t="shared" si="10"/>
        <v>38800</v>
      </c>
    </row>
    <row r="27" spans="1:8" ht="20.45" customHeight="1">
      <c r="A27" s="165" t="s">
        <v>39</v>
      </c>
      <c r="B27" s="97">
        <v>1</v>
      </c>
      <c r="C27" s="97">
        <v>4</v>
      </c>
      <c r="D27" s="186" t="s">
        <v>333</v>
      </c>
      <c r="E27" s="167">
        <v>540</v>
      </c>
      <c r="F27" s="95">
        <f>'пр 4'!G36</f>
        <v>38800</v>
      </c>
      <c r="G27" s="95">
        <f>'пр 4'!H36</f>
        <v>38800</v>
      </c>
      <c r="H27" s="95">
        <f>'пр 4'!I36</f>
        <v>38800</v>
      </c>
    </row>
    <row r="28" spans="1:8" ht="59.45" customHeight="1">
      <c r="A28" s="165" t="s">
        <v>339</v>
      </c>
      <c r="B28" s="97">
        <v>1</v>
      </c>
      <c r="C28" s="97">
        <v>4</v>
      </c>
      <c r="D28" s="186" t="s">
        <v>335</v>
      </c>
      <c r="E28" s="167">
        <v>0</v>
      </c>
      <c r="F28" s="95">
        <f>F29</f>
        <v>1563.57</v>
      </c>
      <c r="G28" s="95">
        <f t="shared" ref="G28:H28" si="11">G29</f>
        <v>0</v>
      </c>
      <c r="H28" s="95">
        <f t="shared" si="11"/>
        <v>0</v>
      </c>
    </row>
    <row r="29" spans="1:8" ht="20.45" customHeight="1">
      <c r="A29" s="165" t="s">
        <v>39</v>
      </c>
      <c r="B29" s="97">
        <v>1</v>
      </c>
      <c r="C29" s="97">
        <v>4</v>
      </c>
      <c r="D29" s="186" t="s">
        <v>335</v>
      </c>
      <c r="E29" s="167">
        <v>540</v>
      </c>
      <c r="F29" s="95">
        <f>'пр 4'!G38</f>
        <v>1563.57</v>
      </c>
      <c r="G29" s="95">
        <f>'пр 4'!H38</f>
        <v>0</v>
      </c>
      <c r="H29" s="95">
        <f>'пр 4'!I38</f>
        <v>0</v>
      </c>
    </row>
    <row r="30" spans="1:8" ht="68.45" customHeight="1">
      <c r="A30" s="165" t="s">
        <v>340</v>
      </c>
      <c r="B30" s="97">
        <v>1</v>
      </c>
      <c r="C30" s="97">
        <v>4</v>
      </c>
      <c r="D30" s="186" t="s">
        <v>334</v>
      </c>
      <c r="E30" s="167">
        <v>0</v>
      </c>
      <c r="F30" s="95">
        <f>F31</f>
        <v>29400</v>
      </c>
      <c r="G30" s="95">
        <f t="shared" ref="G30:H30" si="12">G31</f>
        <v>29400</v>
      </c>
      <c r="H30" s="95">
        <f t="shared" si="12"/>
        <v>29400</v>
      </c>
    </row>
    <row r="31" spans="1:8" ht="20.45" customHeight="1">
      <c r="A31" s="165" t="s">
        <v>39</v>
      </c>
      <c r="B31" s="97">
        <v>1</v>
      </c>
      <c r="C31" s="97">
        <v>4</v>
      </c>
      <c r="D31" s="186" t="s">
        <v>334</v>
      </c>
      <c r="E31" s="167">
        <v>540</v>
      </c>
      <c r="F31" s="95">
        <f>'пр 4'!G40</f>
        <v>29400</v>
      </c>
      <c r="G31" s="95">
        <f>'пр 4'!H40</f>
        <v>29400</v>
      </c>
      <c r="H31" s="95">
        <f>'пр 4'!I40</f>
        <v>29400</v>
      </c>
    </row>
    <row r="32" spans="1:8" ht="70.900000000000006" customHeight="1">
      <c r="A32" s="165" t="s">
        <v>341</v>
      </c>
      <c r="B32" s="97">
        <v>1</v>
      </c>
      <c r="C32" s="97">
        <v>4</v>
      </c>
      <c r="D32" s="186" t="s">
        <v>332</v>
      </c>
      <c r="E32" s="167">
        <v>0</v>
      </c>
      <c r="F32" s="95">
        <f>F33</f>
        <v>302476</v>
      </c>
      <c r="G32" s="95">
        <f>G33</f>
        <v>302476</v>
      </c>
      <c r="H32" s="95">
        <f>H33</f>
        <v>302476</v>
      </c>
    </row>
    <row r="33" spans="1:8" ht="24.75" customHeight="1">
      <c r="A33" s="165" t="s">
        <v>39</v>
      </c>
      <c r="B33" s="97">
        <v>1</v>
      </c>
      <c r="C33" s="97">
        <v>4</v>
      </c>
      <c r="D33" s="186" t="s">
        <v>332</v>
      </c>
      <c r="E33" s="167">
        <v>540</v>
      </c>
      <c r="F33" s="95">
        <f>'пр 4'!G42</f>
        <v>302476</v>
      </c>
      <c r="G33" s="95">
        <f>'пр 4'!H42</f>
        <v>302476</v>
      </c>
      <c r="H33" s="95">
        <f>'пр 4'!I42</f>
        <v>302476</v>
      </c>
    </row>
    <row r="34" spans="1:8" ht="24.75" customHeight="1">
      <c r="A34" s="73" t="s">
        <v>375</v>
      </c>
      <c r="B34" s="75">
        <v>1</v>
      </c>
      <c r="C34" s="75">
        <v>4</v>
      </c>
      <c r="D34" s="76">
        <v>7700000000</v>
      </c>
      <c r="E34" s="77">
        <v>0</v>
      </c>
      <c r="F34" s="95">
        <f>F35</f>
        <v>1000</v>
      </c>
      <c r="G34" s="95">
        <f t="shared" ref="G34:H34" si="13">G35</f>
        <v>0</v>
      </c>
      <c r="H34" s="95">
        <f t="shared" si="13"/>
        <v>0</v>
      </c>
    </row>
    <row r="35" spans="1:8" ht="24.75" customHeight="1">
      <c r="A35" s="73" t="s">
        <v>376</v>
      </c>
      <c r="B35" s="75">
        <v>1</v>
      </c>
      <c r="C35" s="75">
        <v>4</v>
      </c>
      <c r="D35" s="76">
        <v>7730000000</v>
      </c>
      <c r="E35" s="77">
        <v>0</v>
      </c>
      <c r="F35" s="95">
        <f>F36</f>
        <v>1000</v>
      </c>
      <c r="G35" s="95">
        <f t="shared" ref="G35:H35" si="14">G36</f>
        <v>0</v>
      </c>
      <c r="H35" s="95">
        <f t="shared" si="14"/>
        <v>0</v>
      </c>
    </row>
    <row r="36" spans="1:8" ht="24.75" customHeight="1">
      <c r="A36" s="73" t="s">
        <v>377</v>
      </c>
      <c r="B36" s="75">
        <v>1</v>
      </c>
      <c r="C36" s="75">
        <v>4</v>
      </c>
      <c r="D36" s="76">
        <v>7730099920</v>
      </c>
      <c r="E36" s="77">
        <v>0</v>
      </c>
      <c r="F36" s="95">
        <f>F37</f>
        <v>1000</v>
      </c>
      <c r="G36" s="95">
        <f>G37</f>
        <v>0</v>
      </c>
      <c r="H36" s="95">
        <f>H37</f>
        <v>0</v>
      </c>
    </row>
    <row r="37" spans="1:8" ht="24.75" customHeight="1">
      <c r="A37" s="73" t="s">
        <v>378</v>
      </c>
      <c r="B37" s="75">
        <v>1</v>
      </c>
      <c r="C37" s="75">
        <v>4</v>
      </c>
      <c r="D37" s="76">
        <v>7730099920</v>
      </c>
      <c r="E37" s="77">
        <v>830</v>
      </c>
      <c r="F37" s="95">
        <f>'пр 4'!G51</f>
        <v>1000</v>
      </c>
      <c r="G37" s="95">
        <f>'пр 4'!H51</f>
        <v>0</v>
      </c>
      <c r="H37" s="95">
        <f>'пр 4'!I51</f>
        <v>0</v>
      </c>
    </row>
    <row r="38" spans="1:8" ht="30.75" customHeight="1">
      <c r="A38" s="164" t="s">
        <v>92</v>
      </c>
      <c r="B38" s="160">
        <v>1</v>
      </c>
      <c r="C38" s="160">
        <v>6</v>
      </c>
      <c r="D38" s="161">
        <v>0</v>
      </c>
      <c r="E38" s="162">
        <v>0</v>
      </c>
      <c r="F38" s="163">
        <f>F39</f>
        <v>31638</v>
      </c>
      <c r="G38" s="163">
        <f t="shared" ref="G38:H38" si="15">G39</f>
        <v>31638</v>
      </c>
      <c r="H38" s="163">
        <f t="shared" si="15"/>
        <v>31638</v>
      </c>
    </row>
    <row r="39" spans="1:8" ht="49.5" customHeight="1">
      <c r="A39" s="165" t="s">
        <v>291</v>
      </c>
      <c r="B39" s="97">
        <v>1</v>
      </c>
      <c r="C39" s="97">
        <v>6</v>
      </c>
      <c r="D39" s="166">
        <v>5700000000</v>
      </c>
      <c r="E39" s="167">
        <v>0</v>
      </c>
      <c r="F39" s="95">
        <f>F40</f>
        <v>31638</v>
      </c>
      <c r="G39" s="95">
        <f t="shared" ref="G39:H39" si="16">G40</f>
        <v>31638</v>
      </c>
      <c r="H39" s="95">
        <f t="shared" si="16"/>
        <v>31638</v>
      </c>
    </row>
    <row r="40" spans="1:8" ht="22.5" customHeight="1">
      <c r="A40" s="165" t="s">
        <v>252</v>
      </c>
      <c r="B40" s="97">
        <v>1</v>
      </c>
      <c r="C40" s="97">
        <v>6</v>
      </c>
      <c r="D40" s="166">
        <v>5740000000</v>
      </c>
      <c r="E40" s="167">
        <v>0</v>
      </c>
      <c r="F40" s="95">
        <f>F41</f>
        <v>31638</v>
      </c>
      <c r="G40" s="95">
        <f t="shared" ref="G40:H40" si="17">G41</f>
        <v>31638</v>
      </c>
      <c r="H40" s="95">
        <f t="shared" si="17"/>
        <v>31638</v>
      </c>
    </row>
    <row r="41" spans="1:8" ht="22.5" customHeight="1">
      <c r="A41" s="165" t="s">
        <v>268</v>
      </c>
      <c r="B41" s="97">
        <v>1</v>
      </c>
      <c r="C41" s="97">
        <v>6</v>
      </c>
      <c r="D41" s="166">
        <v>5740500000</v>
      </c>
      <c r="E41" s="167">
        <v>0</v>
      </c>
      <c r="F41" s="95">
        <f>F42</f>
        <v>31638</v>
      </c>
      <c r="G41" s="95">
        <f t="shared" ref="G41:H41" si="18">G42</f>
        <v>31638</v>
      </c>
      <c r="H41" s="95">
        <f t="shared" si="18"/>
        <v>31638</v>
      </c>
    </row>
    <row r="42" spans="1:8" ht="57.6" customHeight="1">
      <c r="A42" s="165" t="s">
        <v>342</v>
      </c>
      <c r="B42" s="97">
        <v>1</v>
      </c>
      <c r="C42" s="97">
        <v>6</v>
      </c>
      <c r="D42" s="186" t="s">
        <v>331</v>
      </c>
      <c r="E42" s="167">
        <v>0</v>
      </c>
      <c r="F42" s="95">
        <f>F43</f>
        <v>31638</v>
      </c>
      <c r="G42" s="95">
        <f t="shared" ref="G42:H42" si="19">G43</f>
        <v>31638</v>
      </c>
      <c r="H42" s="95">
        <f t="shared" si="19"/>
        <v>31638</v>
      </c>
    </row>
    <row r="43" spans="1:8" ht="24" customHeight="1">
      <c r="A43" s="165" t="s">
        <v>39</v>
      </c>
      <c r="B43" s="97">
        <v>1</v>
      </c>
      <c r="C43" s="97">
        <v>6</v>
      </c>
      <c r="D43" s="186" t="s">
        <v>331</v>
      </c>
      <c r="E43" s="167">
        <v>540</v>
      </c>
      <c r="F43" s="95">
        <f>'пр 4'!G58</f>
        <v>31638</v>
      </c>
      <c r="G43" s="95">
        <f>'пр 4'!H58</f>
        <v>31638</v>
      </c>
      <c r="H43" s="95">
        <f>'пр 4'!I58</f>
        <v>31638</v>
      </c>
    </row>
    <row r="44" spans="1:8" ht="24" customHeight="1">
      <c r="A44" s="164" t="s">
        <v>105</v>
      </c>
      <c r="B44" s="97">
        <v>1</v>
      </c>
      <c r="C44" s="97">
        <v>13</v>
      </c>
      <c r="D44" s="168">
        <v>0</v>
      </c>
      <c r="E44" s="169">
        <v>0</v>
      </c>
      <c r="F44" s="163">
        <f>F45</f>
        <v>3512</v>
      </c>
      <c r="G44" s="163">
        <f t="shared" ref="G44:H44" si="20">G45</f>
        <v>0</v>
      </c>
      <c r="H44" s="163">
        <f t="shared" si="20"/>
        <v>0</v>
      </c>
    </row>
    <row r="45" spans="1:8" ht="48" customHeight="1">
      <c r="A45" s="165" t="s">
        <v>291</v>
      </c>
      <c r="B45" s="97">
        <v>1</v>
      </c>
      <c r="C45" s="97">
        <v>13</v>
      </c>
      <c r="D45" s="166">
        <v>5700000000</v>
      </c>
      <c r="E45" s="167">
        <v>0</v>
      </c>
      <c r="F45" s="95">
        <f>F46</f>
        <v>3512</v>
      </c>
      <c r="G45" s="95">
        <f t="shared" ref="G45:H45" si="21">G46</f>
        <v>0</v>
      </c>
      <c r="H45" s="95">
        <f t="shared" si="21"/>
        <v>0</v>
      </c>
    </row>
    <row r="46" spans="1:8" ht="21.75" customHeight="1">
      <c r="A46" s="72" t="s">
        <v>252</v>
      </c>
      <c r="B46" s="97">
        <v>1</v>
      </c>
      <c r="C46" s="97">
        <v>13</v>
      </c>
      <c r="D46" s="98">
        <v>5740000000</v>
      </c>
      <c r="E46" s="99">
        <v>0</v>
      </c>
      <c r="F46" s="95">
        <f>F47</f>
        <v>3512</v>
      </c>
      <c r="G46" s="95">
        <f t="shared" ref="G46:H47" si="22">G47</f>
        <v>0</v>
      </c>
      <c r="H46" s="95">
        <f t="shared" si="22"/>
        <v>0</v>
      </c>
    </row>
    <row r="47" spans="1:8" ht="21.75" customHeight="1">
      <c r="A47" s="165" t="s">
        <v>268</v>
      </c>
      <c r="B47" s="97">
        <v>1</v>
      </c>
      <c r="C47" s="97">
        <v>13</v>
      </c>
      <c r="D47" s="98">
        <v>5740500000</v>
      </c>
      <c r="E47" s="99">
        <v>0</v>
      </c>
      <c r="F47" s="95">
        <f>F48</f>
        <v>3512</v>
      </c>
      <c r="G47" s="95">
        <f t="shared" si="22"/>
        <v>0</v>
      </c>
      <c r="H47" s="95">
        <f t="shared" si="22"/>
        <v>0</v>
      </c>
    </row>
    <row r="48" spans="1:8" ht="21.75" customHeight="1">
      <c r="A48" s="72" t="s">
        <v>106</v>
      </c>
      <c r="B48" s="97">
        <v>1</v>
      </c>
      <c r="C48" s="97">
        <v>13</v>
      </c>
      <c r="D48" s="98">
        <v>5740595100</v>
      </c>
      <c r="E48" s="99">
        <v>0</v>
      </c>
      <c r="F48" s="95">
        <f>F49</f>
        <v>3512</v>
      </c>
      <c r="G48" s="95">
        <f>G49</f>
        <v>0</v>
      </c>
      <c r="H48" s="95">
        <f>H49</f>
        <v>0</v>
      </c>
    </row>
    <row r="49" spans="1:8" ht="21.75" customHeight="1">
      <c r="A49" s="72" t="s">
        <v>84</v>
      </c>
      <c r="B49" s="97">
        <v>1</v>
      </c>
      <c r="C49" s="97">
        <v>13</v>
      </c>
      <c r="D49" s="98">
        <v>5740595100</v>
      </c>
      <c r="E49" s="99">
        <v>850</v>
      </c>
      <c r="F49" s="95">
        <f>'пр 4'!G65</f>
        <v>3512</v>
      </c>
      <c r="G49" s="95">
        <f>'пр 4'!H65</f>
        <v>0</v>
      </c>
      <c r="H49" s="95">
        <f>'пр 4'!I65</f>
        <v>0</v>
      </c>
    </row>
    <row r="50" spans="1:8" ht="21.75" customHeight="1">
      <c r="A50" s="170" t="s">
        <v>47</v>
      </c>
      <c r="B50" s="171">
        <v>2</v>
      </c>
      <c r="C50" s="171">
        <v>0</v>
      </c>
      <c r="D50" s="172">
        <v>0</v>
      </c>
      <c r="E50" s="173">
        <v>0</v>
      </c>
      <c r="F50" s="163">
        <f>F51</f>
        <v>154411.85</v>
      </c>
      <c r="G50" s="163">
        <f t="shared" ref="G50:H54" si="23">G51</f>
        <v>170100</v>
      </c>
      <c r="H50" s="163">
        <f t="shared" si="23"/>
        <v>186300</v>
      </c>
    </row>
    <row r="51" spans="1:8" ht="21.75" customHeight="1">
      <c r="A51" s="174" t="s">
        <v>290</v>
      </c>
      <c r="B51" s="171">
        <v>2</v>
      </c>
      <c r="C51" s="171">
        <v>3</v>
      </c>
      <c r="D51" s="172">
        <v>0</v>
      </c>
      <c r="E51" s="173">
        <v>0</v>
      </c>
      <c r="F51" s="163">
        <f>F52</f>
        <v>154411.85</v>
      </c>
      <c r="G51" s="163">
        <f t="shared" si="23"/>
        <v>170100</v>
      </c>
      <c r="H51" s="163">
        <f t="shared" si="23"/>
        <v>186300</v>
      </c>
    </row>
    <row r="52" spans="1:8" ht="48" customHeight="1">
      <c r="A52" s="165" t="s">
        <v>291</v>
      </c>
      <c r="B52" s="175">
        <v>2</v>
      </c>
      <c r="C52" s="175">
        <v>3</v>
      </c>
      <c r="D52" s="176">
        <v>5700000000</v>
      </c>
      <c r="E52" s="177">
        <v>0</v>
      </c>
      <c r="F52" s="95">
        <f>F53</f>
        <v>154411.85</v>
      </c>
      <c r="G52" s="95">
        <f t="shared" si="23"/>
        <v>170100</v>
      </c>
      <c r="H52" s="95">
        <f t="shared" si="23"/>
        <v>186300</v>
      </c>
    </row>
    <row r="53" spans="1:8" ht="23.25" customHeight="1">
      <c r="A53" s="178" t="s">
        <v>252</v>
      </c>
      <c r="B53" s="175">
        <v>2</v>
      </c>
      <c r="C53" s="175">
        <v>3</v>
      </c>
      <c r="D53" s="176">
        <v>5740000000</v>
      </c>
      <c r="E53" s="177">
        <v>0</v>
      </c>
      <c r="F53" s="95">
        <f>F54</f>
        <v>154411.85</v>
      </c>
      <c r="G53" s="95">
        <f t="shared" si="23"/>
        <v>170100</v>
      </c>
      <c r="H53" s="95">
        <f t="shared" si="23"/>
        <v>186300</v>
      </c>
    </row>
    <row r="54" spans="1:8" ht="23.25" customHeight="1">
      <c r="A54" s="178" t="s">
        <v>320</v>
      </c>
      <c r="B54" s="175">
        <v>2</v>
      </c>
      <c r="C54" s="175">
        <v>3</v>
      </c>
      <c r="D54" s="176">
        <v>5740500000</v>
      </c>
      <c r="E54" s="177">
        <v>0</v>
      </c>
      <c r="F54" s="95">
        <f>F55</f>
        <v>154411.85</v>
      </c>
      <c r="G54" s="95">
        <f t="shared" si="23"/>
        <v>170100</v>
      </c>
      <c r="H54" s="95">
        <f t="shared" si="23"/>
        <v>186300</v>
      </c>
    </row>
    <row r="55" spans="1:8" ht="30.75" customHeight="1">
      <c r="A55" s="178" t="s">
        <v>281</v>
      </c>
      <c r="B55" s="175">
        <v>2</v>
      </c>
      <c r="C55" s="175">
        <v>3</v>
      </c>
      <c r="D55" s="176">
        <v>5740551180</v>
      </c>
      <c r="E55" s="177">
        <v>0</v>
      </c>
      <c r="F55" s="95">
        <f>F56+F57</f>
        <v>154411.85</v>
      </c>
      <c r="G55" s="95">
        <f t="shared" ref="G55:H55" si="24">G56+G57</f>
        <v>170100</v>
      </c>
      <c r="H55" s="95">
        <f t="shared" si="24"/>
        <v>186300</v>
      </c>
    </row>
    <row r="56" spans="1:8" ht="24" customHeight="1">
      <c r="A56" s="178" t="s">
        <v>60</v>
      </c>
      <c r="B56" s="175">
        <v>2</v>
      </c>
      <c r="C56" s="175">
        <v>3</v>
      </c>
      <c r="D56" s="176">
        <v>5740551180</v>
      </c>
      <c r="E56" s="177">
        <v>120</v>
      </c>
      <c r="F56" s="95">
        <f>'пр 4'!G72</f>
        <v>154411.85</v>
      </c>
      <c r="G56" s="95">
        <f>'пр 4'!H72</f>
        <v>169100</v>
      </c>
      <c r="H56" s="95">
        <f>'пр 4'!I72</f>
        <v>185300</v>
      </c>
    </row>
    <row r="57" spans="1:8" ht="30.75" customHeight="1">
      <c r="A57" s="178" t="s">
        <v>64</v>
      </c>
      <c r="B57" s="175">
        <v>2</v>
      </c>
      <c r="C57" s="175">
        <v>3</v>
      </c>
      <c r="D57" s="176">
        <v>5740551180</v>
      </c>
      <c r="E57" s="177">
        <v>240</v>
      </c>
      <c r="F57" s="95">
        <f>'пр 4'!G75</f>
        <v>0</v>
      </c>
      <c r="G57" s="95">
        <f>'пр 4'!H75</f>
        <v>1000</v>
      </c>
      <c r="H57" s="95">
        <f>'пр 4'!I75</f>
        <v>1000</v>
      </c>
    </row>
    <row r="58" spans="1:8" ht="30.75" customHeight="1">
      <c r="A58" s="159" t="s">
        <v>49</v>
      </c>
      <c r="B58" s="160">
        <v>3</v>
      </c>
      <c r="C58" s="160">
        <v>0</v>
      </c>
      <c r="D58" s="161">
        <v>0</v>
      </c>
      <c r="E58" s="162">
        <v>0</v>
      </c>
      <c r="F58" s="163">
        <f t="shared" ref="F58:F63" si="25">F59</f>
        <v>10281.6</v>
      </c>
      <c r="G58" s="163">
        <f t="shared" ref="G58:H58" si="26">G59</f>
        <v>4000</v>
      </c>
      <c r="H58" s="163">
        <f t="shared" si="26"/>
        <v>0</v>
      </c>
    </row>
    <row r="59" spans="1:8" ht="30.6" customHeight="1">
      <c r="A59" s="164" t="s">
        <v>321</v>
      </c>
      <c r="B59" s="160">
        <v>3</v>
      </c>
      <c r="C59" s="160">
        <v>10</v>
      </c>
      <c r="D59" s="161">
        <v>0</v>
      </c>
      <c r="E59" s="162">
        <v>0</v>
      </c>
      <c r="F59" s="163">
        <f t="shared" si="25"/>
        <v>10281.6</v>
      </c>
      <c r="G59" s="163">
        <f t="shared" ref="G59:H59" si="27">G60</f>
        <v>4000</v>
      </c>
      <c r="H59" s="163">
        <f t="shared" si="27"/>
        <v>0</v>
      </c>
    </row>
    <row r="60" spans="1:8" ht="45.75" customHeight="1">
      <c r="A60" s="165" t="s">
        <v>291</v>
      </c>
      <c r="B60" s="97">
        <v>3</v>
      </c>
      <c r="C60" s="97">
        <v>10</v>
      </c>
      <c r="D60" s="166">
        <v>5700000000</v>
      </c>
      <c r="E60" s="167">
        <v>0</v>
      </c>
      <c r="F60" s="95">
        <f t="shared" si="25"/>
        <v>10281.6</v>
      </c>
      <c r="G60" s="95">
        <f t="shared" ref="G60:H60" si="28">G61</f>
        <v>4000</v>
      </c>
      <c r="H60" s="95">
        <f t="shared" si="28"/>
        <v>0</v>
      </c>
    </row>
    <row r="61" spans="1:8" ht="24.75" customHeight="1">
      <c r="A61" s="165" t="s">
        <v>252</v>
      </c>
      <c r="B61" s="97">
        <v>3</v>
      </c>
      <c r="C61" s="97">
        <v>10</v>
      </c>
      <c r="D61" s="166">
        <v>5740000000</v>
      </c>
      <c r="E61" s="167">
        <v>0</v>
      </c>
      <c r="F61" s="95">
        <f t="shared" si="25"/>
        <v>10281.6</v>
      </c>
      <c r="G61" s="95">
        <f t="shared" ref="G61:H61" si="29">G62</f>
        <v>4000</v>
      </c>
      <c r="H61" s="95">
        <f t="shared" si="29"/>
        <v>0</v>
      </c>
    </row>
    <row r="62" spans="1:8" ht="24.75" customHeight="1">
      <c r="A62" s="165" t="s">
        <v>253</v>
      </c>
      <c r="B62" s="97">
        <v>3</v>
      </c>
      <c r="C62" s="97">
        <v>10</v>
      </c>
      <c r="D62" s="166">
        <v>5740100000</v>
      </c>
      <c r="E62" s="167">
        <v>0</v>
      </c>
      <c r="F62" s="95">
        <f t="shared" si="25"/>
        <v>10281.6</v>
      </c>
      <c r="G62" s="95">
        <f t="shared" ref="G62:H62" si="30">G63</f>
        <v>4000</v>
      </c>
      <c r="H62" s="95">
        <f t="shared" si="30"/>
        <v>0</v>
      </c>
    </row>
    <row r="63" spans="1:8" ht="30.75" customHeight="1">
      <c r="A63" s="165" t="s">
        <v>254</v>
      </c>
      <c r="B63" s="97">
        <v>3</v>
      </c>
      <c r="C63" s="97">
        <v>10</v>
      </c>
      <c r="D63" s="166">
        <v>5740195020</v>
      </c>
      <c r="E63" s="167">
        <v>0</v>
      </c>
      <c r="F63" s="95">
        <f t="shared" si="25"/>
        <v>10281.6</v>
      </c>
      <c r="G63" s="95">
        <f t="shared" ref="G63:H63" si="31">G64</f>
        <v>4000</v>
      </c>
      <c r="H63" s="95">
        <f t="shared" si="31"/>
        <v>0</v>
      </c>
    </row>
    <row r="64" spans="1:8" ht="30.75" customHeight="1">
      <c r="A64" s="165" t="s">
        <v>64</v>
      </c>
      <c r="B64" s="97">
        <v>3</v>
      </c>
      <c r="C64" s="97">
        <v>10</v>
      </c>
      <c r="D64" s="166">
        <v>5740195020</v>
      </c>
      <c r="E64" s="167">
        <v>240</v>
      </c>
      <c r="F64" s="95">
        <f>'пр 4'!G83</f>
        <v>10281.6</v>
      </c>
      <c r="G64" s="95">
        <f>'пр 4'!H83</f>
        <v>4000</v>
      </c>
      <c r="H64" s="95">
        <f>'пр 4'!I83</f>
        <v>0</v>
      </c>
    </row>
    <row r="65" spans="1:8" ht="24.75" customHeight="1">
      <c r="A65" s="159" t="s">
        <v>51</v>
      </c>
      <c r="B65" s="160">
        <v>4</v>
      </c>
      <c r="C65" s="160">
        <v>0</v>
      </c>
      <c r="D65" s="161">
        <v>0</v>
      </c>
      <c r="E65" s="162">
        <v>0</v>
      </c>
      <c r="F65" s="163">
        <f>F66+F76</f>
        <v>1075433.31</v>
      </c>
      <c r="G65" s="163">
        <f t="shared" ref="G65:H65" si="32">G66+G76</f>
        <v>863050</v>
      </c>
      <c r="H65" s="163">
        <f t="shared" si="32"/>
        <v>896050</v>
      </c>
    </row>
    <row r="66" spans="1:8" ht="24.75" customHeight="1">
      <c r="A66" s="180" t="s">
        <v>52</v>
      </c>
      <c r="B66" s="160">
        <v>4</v>
      </c>
      <c r="C66" s="160">
        <v>9</v>
      </c>
      <c r="D66" s="161">
        <v>0</v>
      </c>
      <c r="E66" s="162">
        <v>0</v>
      </c>
      <c r="F66" s="163">
        <f>F67+F72</f>
        <v>1075333.31</v>
      </c>
      <c r="G66" s="163">
        <f t="shared" ref="G66:H66" si="33">G67+G72</f>
        <v>863000</v>
      </c>
      <c r="H66" s="163">
        <f t="shared" si="33"/>
        <v>896000</v>
      </c>
    </row>
    <row r="67" spans="1:8" ht="46.5" customHeight="1">
      <c r="A67" s="165" t="s">
        <v>291</v>
      </c>
      <c r="B67" s="97">
        <v>4</v>
      </c>
      <c r="C67" s="97">
        <v>9</v>
      </c>
      <c r="D67" s="166">
        <v>5700000000</v>
      </c>
      <c r="E67" s="167">
        <v>0</v>
      </c>
      <c r="F67" s="95">
        <f t="shared" ref="F67:F70" si="34">F68</f>
        <v>1065117.31</v>
      </c>
      <c r="G67" s="95">
        <f t="shared" ref="G67:H68" si="35">G68</f>
        <v>863000</v>
      </c>
      <c r="H67" s="95">
        <f t="shared" si="35"/>
        <v>896000</v>
      </c>
    </row>
    <row r="68" spans="1:8" ht="24" customHeight="1">
      <c r="A68" s="165" t="s">
        <v>252</v>
      </c>
      <c r="B68" s="97">
        <v>4</v>
      </c>
      <c r="C68" s="97">
        <v>9</v>
      </c>
      <c r="D68" s="166">
        <v>5740000000</v>
      </c>
      <c r="E68" s="167">
        <v>0</v>
      </c>
      <c r="F68" s="95">
        <f t="shared" si="34"/>
        <v>1065117.31</v>
      </c>
      <c r="G68" s="95">
        <f t="shared" si="35"/>
        <v>863000</v>
      </c>
      <c r="H68" s="95">
        <f t="shared" si="35"/>
        <v>896000</v>
      </c>
    </row>
    <row r="69" spans="1:8" ht="24" customHeight="1">
      <c r="A69" s="165" t="s">
        <v>255</v>
      </c>
      <c r="B69" s="97">
        <v>4</v>
      </c>
      <c r="C69" s="97">
        <v>9</v>
      </c>
      <c r="D69" s="166">
        <v>5740200000</v>
      </c>
      <c r="E69" s="167">
        <v>0</v>
      </c>
      <c r="F69" s="95">
        <f t="shared" si="34"/>
        <v>1065117.31</v>
      </c>
      <c r="G69" s="95">
        <f t="shared" ref="G69:H69" si="36">G70</f>
        <v>863000</v>
      </c>
      <c r="H69" s="95">
        <f t="shared" si="36"/>
        <v>896000</v>
      </c>
    </row>
    <row r="70" spans="1:8" ht="30.75" customHeight="1">
      <c r="A70" s="165" t="s">
        <v>65</v>
      </c>
      <c r="B70" s="97">
        <v>4</v>
      </c>
      <c r="C70" s="97">
        <v>9</v>
      </c>
      <c r="D70" s="166">
        <v>5740295280</v>
      </c>
      <c r="E70" s="167">
        <v>0</v>
      </c>
      <c r="F70" s="95">
        <f t="shared" si="34"/>
        <v>1065117.31</v>
      </c>
      <c r="G70" s="95">
        <f t="shared" ref="G70:H70" si="37">G71</f>
        <v>863000</v>
      </c>
      <c r="H70" s="95">
        <f t="shared" si="37"/>
        <v>896000</v>
      </c>
    </row>
    <row r="71" spans="1:8" ht="30.75" customHeight="1">
      <c r="A71" s="165" t="s">
        <v>64</v>
      </c>
      <c r="B71" s="97">
        <v>4</v>
      </c>
      <c r="C71" s="97">
        <v>9</v>
      </c>
      <c r="D71" s="166">
        <v>5740295280</v>
      </c>
      <c r="E71" s="167">
        <v>240</v>
      </c>
      <c r="F71" s="95">
        <f>'пр 4'!G91</f>
        <v>1065117.31</v>
      </c>
      <c r="G71" s="95">
        <f>'пр 4'!H91</f>
        <v>863000</v>
      </c>
      <c r="H71" s="95">
        <f>'пр 4'!I91</f>
        <v>896000</v>
      </c>
    </row>
    <row r="72" spans="1:8" ht="24" customHeight="1">
      <c r="A72" s="73" t="s">
        <v>375</v>
      </c>
      <c r="B72" s="97">
        <v>4</v>
      </c>
      <c r="C72" s="97">
        <v>9</v>
      </c>
      <c r="D72" s="76">
        <v>7700000000</v>
      </c>
      <c r="E72" s="77">
        <v>0</v>
      </c>
      <c r="F72" s="95">
        <f>F73</f>
        <v>10216</v>
      </c>
      <c r="G72" s="95">
        <f t="shared" ref="G72:H72" si="38">G73</f>
        <v>0</v>
      </c>
      <c r="H72" s="95">
        <f t="shared" si="38"/>
        <v>0</v>
      </c>
    </row>
    <row r="73" spans="1:8" ht="20.25" customHeight="1">
      <c r="A73" s="73" t="s">
        <v>376</v>
      </c>
      <c r="B73" s="97">
        <v>4</v>
      </c>
      <c r="C73" s="97">
        <v>9</v>
      </c>
      <c r="D73" s="76">
        <v>7730000000</v>
      </c>
      <c r="E73" s="77">
        <v>0</v>
      </c>
      <c r="F73" s="95">
        <f>F74</f>
        <v>10216</v>
      </c>
      <c r="G73" s="95">
        <f t="shared" ref="G73:H73" si="39">G74</f>
        <v>0</v>
      </c>
      <c r="H73" s="95">
        <f t="shared" si="39"/>
        <v>0</v>
      </c>
    </row>
    <row r="74" spans="1:8" ht="21" customHeight="1">
      <c r="A74" s="73" t="s">
        <v>377</v>
      </c>
      <c r="B74" s="97">
        <v>4</v>
      </c>
      <c r="C74" s="97">
        <v>9</v>
      </c>
      <c r="D74" s="76">
        <v>7730099920</v>
      </c>
      <c r="E74" s="77">
        <v>0</v>
      </c>
      <c r="F74" s="95">
        <f>F75</f>
        <v>10216</v>
      </c>
      <c r="G74" s="95">
        <f t="shared" ref="G74:H74" si="40">G75</f>
        <v>0</v>
      </c>
      <c r="H74" s="95">
        <f t="shared" si="40"/>
        <v>0</v>
      </c>
    </row>
    <row r="75" spans="1:8" ht="20.25" customHeight="1">
      <c r="A75" s="73" t="s">
        <v>378</v>
      </c>
      <c r="B75" s="97">
        <v>4</v>
      </c>
      <c r="C75" s="97">
        <v>9</v>
      </c>
      <c r="D75" s="76">
        <v>7730099920</v>
      </c>
      <c r="E75" s="77">
        <v>830</v>
      </c>
      <c r="F75" s="95">
        <f>'пр 4'!G97</f>
        <v>10216</v>
      </c>
      <c r="G75" s="95">
        <f>'пр 4'!H97</f>
        <v>0</v>
      </c>
      <c r="H75" s="95">
        <f>'пр 4'!I97</f>
        <v>0</v>
      </c>
    </row>
    <row r="76" spans="1:8" ht="21" customHeight="1">
      <c r="A76" s="180" t="s">
        <v>197</v>
      </c>
      <c r="B76" s="97">
        <v>4</v>
      </c>
      <c r="C76" s="97">
        <v>12</v>
      </c>
      <c r="D76" s="166">
        <v>0</v>
      </c>
      <c r="E76" s="167">
        <v>0</v>
      </c>
      <c r="F76" s="291">
        <f>F77</f>
        <v>100</v>
      </c>
      <c r="G76" s="291">
        <f t="shared" ref="G76:H76" si="41">G77</f>
        <v>50</v>
      </c>
      <c r="H76" s="291">
        <f t="shared" si="41"/>
        <v>50</v>
      </c>
    </row>
    <row r="77" spans="1:8" ht="46.5" customHeight="1">
      <c r="A77" s="165" t="s">
        <v>204</v>
      </c>
      <c r="B77" s="97">
        <v>4</v>
      </c>
      <c r="C77" s="97">
        <v>12</v>
      </c>
      <c r="D77" s="166">
        <v>5700000000</v>
      </c>
      <c r="E77" s="167">
        <v>0</v>
      </c>
      <c r="F77" s="95">
        <f>F78</f>
        <v>100</v>
      </c>
      <c r="G77" s="95">
        <f t="shared" ref="G77:G80" si="42">G78</f>
        <v>50</v>
      </c>
      <c r="H77" s="95">
        <f t="shared" ref="H77:H80" si="43">H78</f>
        <v>50</v>
      </c>
    </row>
    <row r="78" spans="1:8" ht="19.5" customHeight="1">
      <c r="A78" s="165" t="s">
        <v>252</v>
      </c>
      <c r="B78" s="97">
        <v>4</v>
      </c>
      <c r="C78" s="97">
        <v>12</v>
      </c>
      <c r="D78" s="166">
        <v>5740000000</v>
      </c>
      <c r="E78" s="167">
        <v>0</v>
      </c>
      <c r="F78" s="95">
        <f>F79</f>
        <v>100</v>
      </c>
      <c r="G78" s="95">
        <f t="shared" si="42"/>
        <v>50</v>
      </c>
      <c r="H78" s="95">
        <f t="shared" si="43"/>
        <v>50</v>
      </c>
    </row>
    <row r="79" spans="1:8" ht="31.5" customHeight="1">
      <c r="A79" s="165" t="s">
        <v>257</v>
      </c>
      <c r="B79" s="97">
        <v>4</v>
      </c>
      <c r="C79" s="97">
        <v>12</v>
      </c>
      <c r="D79" s="166">
        <v>5740300000</v>
      </c>
      <c r="E79" s="167">
        <v>0</v>
      </c>
      <c r="F79" s="95">
        <f>F84</f>
        <v>100</v>
      </c>
      <c r="G79" s="95">
        <f t="shared" ref="G79:H79" si="44">G84</f>
        <v>50</v>
      </c>
      <c r="H79" s="95">
        <f t="shared" si="44"/>
        <v>50</v>
      </c>
    </row>
    <row r="80" spans="1:8" ht="33" hidden="1" customHeight="1">
      <c r="A80" s="165" t="s">
        <v>258</v>
      </c>
      <c r="B80" s="97">
        <v>4</v>
      </c>
      <c r="C80" s="97">
        <v>12</v>
      </c>
      <c r="D80" s="166">
        <v>5740390010</v>
      </c>
      <c r="E80" s="167">
        <v>0</v>
      </c>
      <c r="F80" s="95" t="e">
        <f>F81</f>
        <v>#REF!</v>
      </c>
      <c r="G80" s="95" t="e">
        <f t="shared" si="42"/>
        <v>#REF!</v>
      </c>
      <c r="H80" s="95" t="e">
        <f t="shared" si="43"/>
        <v>#REF!</v>
      </c>
    </row>
    <row r="81" spans="1:8" ht="33" hidden="1" customHeight="1">
      <c r="A81" s="165" t="s">
        <v>64</v>
      </c>
      <c r="B81" s="97">
        <v>4</v>
      </c>
      <c r="C81" s="97">
        <v>12</v>
      </c>
      <c r="D81" s="166">
        <v>5740390010</v>
      </c>
      <c r="E81" s="167">
        <v>240</v>
      </c>
      <c r="F81" s="95" t="e">
        <f>'пр 4'!#REF!</f>
        <v>#REF!</v>
      </c>
      <c r="G81" s="95" t="e">
        <f>'пр 4'!#REF!</f>
        <v>#REF!</v>
      </c>
      <c r="H81" s="95" t="e">
        <f>'пр 4'!#REF!</f>
        <v>#REF!</v>
      </c>
    </row>
    <row r="82" spans="1:8" ht="21.75" hidden="1" customHeight="1">
      <c r="A82" s="73" t="s">
        <v>259</v>
      </c>
      <c r="B82" s="97">
        <v>4</v>
      </c>
      <c r="C82" s="97">
        <v>12</v>
      </c>
      <c r="D82" s="166">
        <v>5740390030</v>
      </c>
      <c r="E82" s="167">
        <v>0</v>
      </c>
      <c r="F82" s="95" t="e">
        <f>F83</f>
        <v>#REF!</v>
      </c>
      <c r="G82" s="95" t="e">
        <f t="shared" ref="G82" si="45">G83</f>
        <v>#REF!</v>
      </c>
      <c r="H82" s="95" t="e">
        <f t="shared" ref="H82" si="46">H83</f>
        <v>#REF!</v>
      </c>
    </row>
    <row r="83" spans="1:8" ht="17.25" hidden="1" customHeight="1">
      <c r="A83" s="165" t="s">
        <v>64</v>
      </c>
      <c r="B83" s="97">
        <v>4</v>
      </c>
      <c r="C83" s="97">
        <v>12</v>
      </c>
      <c r="D83" s="166">
        <v>5740390030</v>
      </c>
      <c r="E83" s="167">
        <v>240</v>
      </c>
      <c r="F83" s="95" t="e">
        <f>'пр 4'!#REF!</f>
        <v>#REF!</v>
      </c>
      <c r="G83" s="95" t="e">
        <f>'пр 4'!#REF!</f>
        <v>#REF!</v>
      </c>
      <c r="H83" s="95" t="e">
        <f>'пр 4'!#REF!</f>
        <v>#REF!</v>
      </c>
    </row>
    <row r="84" spans="1:8" ht="46.5" customHeight="1">
      <c r="A84" s="73" t="s">
        <v>359</v>
      </c>
      <c r="B84" s="97">
        <v>4</v>
      </c>
      <c r="C84" s="97">
        <v>12</v>
      </c>
      <c r="D84" s="166">
        <v>5740390050</v>
      </c>
      <c r="E84" s="167">
        <v>0</v>
      </c>
      <c r="F84" s="95">
        <f>F85</f>
        <v>100</v>
      </c>
      <c r="G84" s="95">
        <f t="shared" ref="G84:H84" si="47">G85</f>
        <v>50</v>
      </c>
      <c r="H84" s="95">
        <f t="shared" si="47"/>
        <v>50</v>
      </c>
    </row>
    <row r="85" spans="1:8" ht="35.25" customHeight="1">
      <c r="A85" s="165" t="s">
        <v>64</v>
      </c>
      <c r="B85" s="97">
        <v>4</v>
      </c>
      <c r="C85" s="97">
        <v>12</v>
      </c>
      <c r="D85" s="166">
        <v>5740390050</v>
      </c>
      <c r="E85" s="167">
        <v>240</v>
      </c>
      <c r="F85" s="95">
        <f>'пр 4'!G104</f>
        <v>100</v>
      </c>
      <c r="G85" s="95">
        <f>'пр 4'!H104</f>
        <v>50</v>
      </c>
      <c r="H85" s="95">
        <f>'пр 4'!I104</f>
        <v>50</v>
      </c>
    </row>
    <row r="86" spans="1:8" ht="21" customHeight="1">
      <c r="A86" s="159" t="s">
        <v>85</v>
      </c>
      <c r="B86" s="160">
        <v>5</v>
      </c>
      <c r="C86" s="160">
        <v>0</v>
      </c>
      <c r="D86" s="161">
        <v>0</v>
      </c>
      <c r="E86" s="162">
        <v>0</v>
      </c>
      <c r="F86" s="181">
        <f>F87+F93</f>
        <v>682100.82</v>
      </c>
      <c r="G86" s="181">
        <f t="shared" ref="G86" si="48">G87+G93</f>
        <v>53866</v>
      </c>
      <c r="H86" s="181">
        <f t="shared" ref="H86" si="49">H87+H93</f>
        <v>7356</v>
      </c>
    </row>
    <row r="87" spans="1:8" ht="19.5" hidden="1" customHeight="1">
      <c r="A87" s="179" t="s">
        <v>304</v>
      </c>
      <c r="B87" s="183">
        <v>5</v>
      </c>
      <c r="C87" s="183">
        <v>2</v>
      </c>
      <c r="D87" s="168">
        <v>0</v>
      </c>
      <c r="E87" s="169">
        <v>0</v>
      </c>
      <c r="F87" s="182">
        <f>F88</f>
        <v>0</v>
      </c>
      <c r="G87" s="182">
        <f t="shared" ref="G87:H91" si="50">G88</f>
        <v>0</v>
      </c>
      <c r="H87" s="182">
        <f t="shared" ref="H87" si="51">H88</f>
        <v>0</v>
      </c>
    </row>
    <row r="88" spans="1:8" ht="47.25" hidden="1" customHeight="1">
      <c r="A88" s="73" t="s">
        <v>291</v>
      </c>
      <c r="B88" s="183">
        <v>5</v>
      </c>
      <c r="C88" s="183">
        <v>2</v>
      </c>
      <c r="D88" s="168">
        <v>5700000000</v>
      </c>
      <c r="E88" s="169">
        <v>0</v>
      </c>
      <c r="F88" s="184">
        <f>F89</f>
        <v>0</v>
      </c>
      <c r="G88" s="184">
        <f t="shared" si="50"/>
        <v>0</v>
      </c>
      <c r="H88" s="184">
        <f t="shared" si="50"/>
        <v>0</v>
      </c>
    </row>
    <row r="89" spans="1:8" ht="24.75" hidden="1" customHeight="1">
      <c r="A89" s="73" t="s">
        <v>252</v>
      </c>
      <c r="B89" s="183">
        <v>5</v>
      </c>
      <c r="C89" s="183">
        <v>2</v>
      </c>
      <c r="D89" s="168">
        <v>5740000000</v>
      </c>
      <c r="E89" s="169">
        <v>0</v>
      </c>
      <c r="F89" s="184">
        <f>F90</f>
        <v>0</v>
      </c>
      <c r="G89" s="184">
        <f t="shared" si="50"/>
        <v>0</v>
      </c>
      <c r="H89" s="184">
        <f t="shared" si="50"/>
        <v>0</v>
      </c>
    </row>
    <row r="90" spans="1:8" ht="33" hidden="1" customHeight="1">
      <c r="A90" s="73" t="s">
        <v>322</v>
      </c>
      <c r="B90" s="185">
        <v>5</v>
      </c>
      <c r="C90" s="185">
        <v>2</v>
      </c>
      <c r="D90" s="98">
        <v>5740600000</v>
      </c>
      <c r="E90" s="99">
        <v>0</v>
      </c>
      <c r="F90" s="184">
        <f>F91</f>
        <v>0</v>
      </c>
      <c r="G90" s="184">
        <f t="shared" si="50"/>
        <v>0</v>
      </c>
      <c r="H90" s="184">
        <f t="shared" si="50"/>
        <v>0</v>
      </c>
    </row>
    <row r="91" spans="1:8" ht="33" hidden="1" customHeight="1">
      <c r="A91" s="73" t="s">
        <v>305</v>
      </c>
      <c r="B91" s="185">
        <v>5</v>
      </c>
      <c r="C91" s="185">
        <v>2</v>
      </c>
      <c r="D91" s="98">
        <v>5740695580</v>
      </c>
      <c r="E91" s="99">
        <v>0</v>
      </c>
      <c r="F91" s="184">
        <f>F92</f>
        <v>0</v>
      </c>
      <c r="G91" s="184">
        <f t="shared" si="50"/>
        <v>0</v>
      </c>
      <c r="H91" s="184">
        <f t="shared" si="50"/>
        <v>0</v>
      </c>
    </row>
    <row r="92" spans="1:8" ht="31.9" hidden="1" customHeight="1">
      <c r="A92" s="73" t="s">
        <v>323</v>
      </c>
      <c r="B92" s="185">
        <v>5</v>
      </c>
      <c r="C92" s="185">
        <v>2</v>
      </c>
      <c r="D92" s="98">
        <v>5740695580</v>
      </c>
      <c r="E92" s="99">
        <v>240</v>
      </c>
      <c r="F92" s="184">
        <f>'пр 4'!G112</f>
        <v>0</v>
      </c>
      <c r="G92" s="184">
        <f>'пр 4'!H112</f>
        <v>0</v>
      </c>
      <c r="H92" s="184">
        <f>'пр 4'!I112</f>
        <v>0</v>
      </c>
    </row>
    <row r="93" spans="1:8" ht="21.75" customHeight="1">
      <c r="A93" s="179" t="s">
        <v>83</v>
      </c>
      <c r="B93" s="257">
        <v>5</v>
      </c>
      <c r="C93" s="257">
        <v>3</v>
      </c>
      <c r="D93" s="161">
        <v>0</v>
      </c>
      <c r="E93" s="162">
        <v>0</v>
      </c>
      <c r="F93" s="181">
        <f>F94</f>
        <v>682100.82</v>
      </c>
      <c r="G93" s="181">
        <f t="shared" ref="G93:H93" si="52">G94</f>
        <v>53866</v>
      </c>
      <c r="H93" s="181">
        <f t="shared" si="52"/>
        <v>7356</v>
      </c>
    </row>
    <row r="94" spans="1:8" ht="45.75" customHeight="1">
      <c r="A94" s="165" t="s">
        <v>291</v>
      </c>
      <c r="B94" s="97">
        <v>5</v>
      </c>
      <c r="C94" s="97">
        <v>3</v>
      </c>
      <c r="D94" s="166">
        <v>5700000000</v>
      </c>
      <c r="E94" s="167">
        <v>0</v>
      </c>
      <c r="F94" s="95">
        <f>F95+F101</f>
        <v>682100.82</v>
      </c>
      <c r="G94" s="95">
        <f>G95+G101</f>
        <v>53866</v>
      </c>
      <c r="H94" s="95">
        <f>H95+H101</f>
        <v>7356</v>
      </c>
    </row>
    <row r="95" spans="1:8" ht="21.75" customHeight="1">
      <c r="A95" s="165" t="s">
        <v>252</v>
      </c>
      <c r="B95" s="94">
        <v>5</v>
      </c>
      <c r="C95" s="94">
        <v>3</v>
      </c>
      <c r="D95" s="186">
        <v>5740000000</v>
      </c>
      <c r="E95" s="167">
        <v>0</v>
      </c>
      <c r="F95" s="95">
        <f>F96</f>
        <v>64554.82</v>
      </c>
      <c r="G95" s="95">
        <f t="shared" ref="G95:H95" si="53">G96</f>
        <v>53866</v>
      </c>
      <c r="H95" s="95">
        <f t="shared" si="53"/>
        <v>7356</v>
      </c>
    </row>
    <row r="96" spans="1:8" ht="30.75" customHeight="1">
      <c r="A96" s="165" t="s">
        <v>257</v>
      </c>
      <c r="B96" s="94">
        <v>5</v>
      </c>
      <c r="C96" s="94">
        <v>3</v>
      </c>
      <c r="D96" s="186">
        <v>5740300000</v>
      </c>
      <c r="E96" s="167">
        <v>0</v>
      </c>
      <c r="F96" s="95">
        <f>F97+F99</f>
        <v>64554.82</v>
      </c>
      <c r="G96" s="95">
        <f t="shared" ref="G96:H96" si="54">G97+G99</f>
        <v>53866</v>
      </c>
      <c r="H96" s="95">
        <f t="shared" si="54"/>
        <v>7356</v>
      </c>
    </row>
    <row r="97" spans="1:8" ht="30.75" customHeight="1">
      <c r="A97" s="165" t="s">
        <v>260</v>
      </c>
      <c r="B97" s="94">
        <v>5</v>
      </c>
      <c r="C97" s="94">
        <v>3</v>
      </c>
      <c r="D97" s="186">
        <v>5740395310</v>
      </c>
      <c r="E97" s="167">
        <v>0</v>
      </c>
      <c r="F97" s="95">
        <f>F98</f>
        <v>64554.82</v>
      </c>
      <c r="G97" s="95">
        <f t="shared" ref="G97:H97" si="55">G98</f>
        <v>53866</v>
      </c>
      <c r="H97" s="95">
        <f t="shared" si="55"/>
        <v>7356</v>
      </c>
    </row>
    <row r="98" spans="1:8" ht="31.9" customHeight="1">
      <c r="A98" s="165" t="s">
        <v>64</v>
      </c>
      <c r="B98" s="94">
        <v>5</v>
      </c>
      <c r="C98" s="94">
        <v>3</v>
      </c>
      <c r="D98" s="186">
        <v>5740395310</v>
      </c>
      <c r="E98" s="167">
        <v>240</v>
      </c>
      <c r="F98" s="95">
        <f>'пр 4'!G119</f>
        <v>64554.82</v>
      </c>
      <c r="G98" s="95">
        <f>'пр 4'!H119</f>
        <v>53866</v>
      </c>
      <c r="H98" s="95">
        <f>'пр 4'!I119</f>
        <v>7356</v>
      </c>
    </row>
    <row r="99" spans="1:8" ht="38.450000000000003" hidden="1" customHeight="1">
      <c r="A99" s="165" t="s">
        <v>261</v>
      </c>
      <c r="B99" s="94">
        <v>5</v>
      </c>
      <c r="C99" s="94">
        <v>3</v>
      </c>
      <c r="D99" s="186" t="s">
        <v>262</v>
      </c>
      <c r="E99" s="167">
        <v>0</v>
      </c>
      <c r="F99" s="95">
        <f>F100</f>
        <v>0</v>
      </c>
      <c r="G99" s="95">
        <f t="shared" ref="G99:H99" si="56">G100</f>
        <v>0</v>
      </c>
      <c r="H99" s="95">
        <f t="shared" si="56"/>
        <v>0</v>
      </c>
    </row>
    <row r="100" spans="1:8" ht="34.9" hidden="1" customHeight="1">
      <c r="A100" s="165" t="s">
        <v>64</v>
      </c>
      <c r="B100" s="94">
        <v>5</v>
      </c>
      <c r="C100" s="94">
        <v>3</v>
      </c>
      <c r="D100" s="186" t="s">
        <v>262</v>
      </c>
      <c r="E100" s="167">
        <v>240</v>
      </c>
      <c r="F100" s="95">
        <f>'пр 4'!G122</f>
        <v>0</v>
      </c>
      <c r="G100" s="95">
        <f>'пр 4'!H122</f>
        <v>0</v>
      </c>
      <c r="H100" s="95">
        <f>'пр 4'!I122</f>
        <v>0</v>
      </c>
    </row>
    <row r="101" spans="1:8" ht="22.15" customHeight="1">
      <c r="A101" s="165" t="s">
        <v>280</v>
      </c>
      <c r="B101" s="94">
        <v>5</v>
      </c>
      <c r="C101" s="94">
        <v>3</v>
      </c>
      <c r="D101" s="186">
        <v>5750000000</v>
      </c>
      <c r="E101" s="167">
        <v>0</v>
      </c>
      <c r="F101" s="95">
        <f>F102</f>
        <v>617546</v>
      </c>
      <c r="G101" s="95">
        <f t="shared" ref="G101:H101" si="57">G102</f>
        <v>0</v>
      </c>
      <c r="H101" s="95">
        <f t="shared" si="57"/>
        <v>0</v>
      </c>
    </row>
    <row r="102" spans="1:8" ht="36" customHeight="1">
      <c r="A102" s="165" t="s">
        <v>279</v>
      </c>
      <c r="B102" s="94">
        <v>5</v>
      </c>
      <c r="C102" s="94">
        <v>3</v>
      </c>
      <c r="D102" s="186" t="s">
        <v>278</v>
      </c>
      <c r="E102" s="167">
        <v>0</v>
      </c>
      <c r="F102" s="95">
        <f>F103+F105</f>
        <v>617546</v>
      </c>
      <c r="G102" s="95">
        <f t="shared" ref="G102:H103" si="58">G103</f>
        <v>0</v>
      </c>
      <c r="H102" s="95">
        <f t="shared" si="58"/>
        <v>0</v>
      </c>
    </row>
    <row r="103" spans="1:8" ht="32.450000000000003" customHeight="1">
      <c r="A103" s="165" t="s">
        <v>362</v>
      </c>
      <c r="B103" s="94">
        <v>5</v>
      </c>
      <c r="C103" s="94">
        <v>3</v>
      </c>
      <c r="D103" s="186" t="s">
        <v>361</v>
      </c>
      <c r="E103" s="167">
        <v>0</v>
      </c>
      <c r="F103" s="95">
        <f>F104</f>
        <v>452222</v>
      </c>
      <c r="G103" s="95">
        <f t="shared" si="58"/>
        <v>0</v>
      </c>
      <c r="H103" s="95">
        <f t="shared" si="58"/>
        <v>0</v>
      </c>
    </row>
    <row r="104" spans="1:8" ht="33.6" customHeight="1">
      <c r="A104" s="165" t="s">
        <v>323</v>
      </c>
      <c r="B104" s="94">
        <v>5</v>
      </c>
      <c r="C104" s="94">
        <v>3</v>
      </c>
      <c r="D104" s="186" t="s">
        <v>361</v>
      </c>
      <c r="E104" s="167">
        <v>240</v>
      </c>
      <c r="F104" s="95">
        <f>'пр 4'!G127</f>
        <v>452222</v>
      </c>
      <c r="G104" s="95">
        <f>'пр 4'!H127</f>
        <v>0</v>
      </c>
      <c r="H104" s="95">
        <f>'пр 4'!I127</f>
        <v>0</v>
      </c>
    </row>
    <row r="105" spans="1:8" ht="31.9" customHeight="1">
      <c r="A105" s="165" t="s">
        <v>364</v>
      </c>
      <c r="B105" s="94">
        <v>5</v>
      </c>
      <c r="C105" s="94">
        <v>3</v>
      </c>
      <c r="D105" s="186" t="s">
        <v>363</v>
      </c>
      <c r="E105" s="167">
        <v>0</v>
      </c>
      <c r="F105" s="95">
        <f>F106</f>
        <v>165324</v>
      </c>
      <c r="G105" s="95">
        <f t="shared" ref="G105:H105" si="59">G106</f>
        <v>0</v>
      </c>
      <c r="H105" s="95">
        <f t="shared" si="59"/>
        <v>0</v>
      </c>
    </row>
    <row r="106" spans="1:8" ht="31.15" customHeight="1">
      <c r="A106" s="165" t="s">
        <v>64</v>
      </c>
      <c r="B106" s="94">
        <v>5</v>
      </c>
      <c r="C106" s="94">
        <v>3</v>
      </c>
      <c r="D106" s="186" t="s">
        <v>363</v>
      </c>
      <c r="E106" s="167">
        <v>240</v>
      </c>
      <c r="F106" s="95">
        <f>'пр 4'!G130</f>
        <v>165324</v>
      </c>
      <c r="G106" s="95">
        <f>'пр 4'!H130</f>
        <v>0</v>
      </c>
      <c r="H106" s="95">
        <f>'пр 4'!I130</f>
        <v>0</v>
      </c>
    </row>
    <row r="107" spans="1:8" ht="20.25" customHeight="1">
      <c r="A107" s="159" t="s">
        <v>53</v>
      </c>
      <c r="B107" s="187">
        <v>8</v>
      </c>
      <c r="C107" s="187">
        <v>0</v>
      </c>
      <c r="D107" s="188">
        <v>0</v>
      </c>
      <c r="E107" s="162">
        <v>0</v>
      </c>
      <c r="F107" s="163">
        <f>F108</f>
        <v>2854159.75</v>
      </c>
      <c r="G107" s="163">
        <f t="shared" ref="G107:H110" si="60">G108</f>
        <v>2428900</v>
      </c>
      <c r="H107" s="163">
        <f t="shared" si="60"/>
        <v>2403900</v>
      </c>
    </row>
    <row r="108" spans="1:8" ht="20.25" customHeight="1">
      <c r="A108" s="180" t="s">
        <v>54</v>
      </c>
      <c r="B108" s="187">
        <v>8</v>
      </c>
      <c r="C108" s="187">
        <v>1</v>
      </c>
      <c r="D108" s="188">
        <v>0</v>
      </c>
      <c r="E108" s="162">
        <v>0</v>
      </c>
      <c r="F108" s="163">
        <f>F109+F120</f>
        <v>2854159.75</v>
      </c>
      <c r="G108" s="163">
        <f t="shared" ref="G108:H108" si="61">G109+G120</f>
        <v>2428900</v>
      </c>
      <c r="H108" s="163">
        <f t="shared" si="61"/>
        <v>2403900</v>
      </c>
    </row>
    <row r="109" spans="1:8" ht="46.5" customHeight="1">
      <c r="A109" s="165" t="s">
        <v>291</v>
      </c>
      <c r="B109" s="94">
        <v>8</v>
      </c>
      <c r="C109" s="94">
        <v>1</v>
      </c>
      <c r="D109" s="186">
        <v>5700000000</v>
      </c>
      <c r="E109" s="167">
        <v>0</v>
      </c>
      <c r="F109" s="95">
        <f>F110</f>
        <v>2848737.44</v>
      </c>
      <c r="G109" s="95">
        <f t="shared" si="60"/>
        <v>2428900</v>
      </c>
      <c r="H109" s="95">
        <f t="shared" si="60"/>
        <v>2403900</v>
      </c>
    </row>
    <row r="110" spans="1:8" ht="23.25" customHeight="1">
      <c r="A110" s="165" t="s">
        <v>252</v>
      </c>
      <c r="B110" s="94">
        <v>8</v>
      </c>
      <c r="C110" s="94">
        <v>1</v>
      </c>
      <c r="D110" s="186">
        <v>5740000000</v>
      </c>
      <c r="E110" s="167">
        <v>0</v>
      </c>
      <c r="F110" s="95">
        <f>F111</f>
        <v>2848737.44</v>
      </c>
      <c r="G110" s="95">
        <f t="shared" si="60"/>
        <v>2428900</v>
      </c>
      <c r="H110" s="95">
        <f t="shared" si="60"/>
        <v>2403900</v>
      </c>
    </row>
    <row r="111" spans="1:8" ht="23.25" customHeight="1">
      <c r="A111" s="165" t="s">
        <v>263</v>
      </c>
      <c r="B111" s="94">
        <v>8</v>
      </c>
      <c r="C111" s="94">
        <v>1</v>
      </c>
      <c r="D111" s="186">
        <v>5740400000</v>
      </c>
      <c r="E111" s="167">
        <v>0</v>
      </c>
      <c r="F111" s="95">
        <f>F112+F114+F116+F118</f>
        <v>2848737.44</v>
      </c>
      <c r="G111" s="95">
        <f t="shared" ref="G111:H111" si="62">G112+G114+G116+G118</f>
        <v>2428900</v>
      </c>
      <c r="H111" s="95">
        <f t="shared" si="62"/>
        <v>2403900</v>
      </c>
    </row>
    <row r="112" spans="1:8" ht="20.25" hidden="1" customHeight="1">
      <c r="A112" s="165" t="s">
        <v>264</v>
      </c>
      <c r="B112" s="94">
        <v>8</v>
      </c>
      <c r="C112" s="94">
        <v>1</v>
      </c>
      <c r="D112" s="186">
        <v>5740495110</v>
      </c>
      <c r="E112" s="167">
        <v>0</v>
      </c>
      <c r="F112" s="95">
        <f>F113</f>
        <v>0</v>
      </c>
      <c r="G112" s="95">
        <f t="shared" ref="G112:H112" si="63">G113</f>
        <v>0</v>
      </c>
      <c r="H112" s="95">
        <f t="shared" si="63"/>
        <v>0</v>
      </c>
    </row>
    <row r="113" spans="1:8" ht="30" hidden="1" customHeight="1">
      <c r="A113" s="165" t="s">
        <v>64</v>
      </c>
      <c r="B113" s="94">
        <v>8</v>
      </c>
      <c r="C113" s="94">
        <v>1</v>
      </c>
      <c r="D113" s="186">
        <v>5740495110</v>
      </c>
      <c r="E113" s="167">
        <v>240</v>
      </c>
      <c r="F113" s="95">
        <f>'пр 4'!G138</f>
        <v>0</v>
      </c>
      <c r="G113" s="95">
        <f>'пр 4'!H138</f>
        <v>0</v>
      </c>
      <c r="H113" s="95">
        <f>'пр 4'!I138</f>
        <v>0</v>
      </c>
    </row>
    <row r="114" spans="1:8" ht="30">
      <c r="A114" s="165" t="s">
        <v>265</v>
      </c>
      <c r="B114" s="94">
        <v>8</v>
      </c>
      <c r="C114" s="94">
        <v>1</v>
      </c>
      <c r="D114" s="186">
        <v>5740495220</v>
      </c>
      <c r="E114" s="167">
        <v>0</v>
      </c>
      <c r="F114" s="95">
        <f>F115</f>
        <v>427637.44</v>
      </c>
      <c r="G114" s="95">
        <f t="shared" ref="G114:H114" si="64">G115</f>
        <v>110500</v>
      </c>
      <c r="H114" s="95">
        <f t="shared" si="64"/>
        <v>85500</v>
      </c>
    </row>
    <row r="115" spans="1:8" ht="30">
      <c r="A115" s="165" t="s">
        <v>64</v>
      </c>
      <c r="B115" s="94">
        <v>8</v>
      </c>
      <c r="C115" s="94">
        <v>1</v>
      </c>
      <c r="D115" s="186">
        <v>5740495220</v>
      </c>
      <c r="E115" s="167">
        <v>240</v>
      </c>
      <c r="F115" s="95">
        <f>'пр 4'!G141</f>
        <v>427637.44</v>
      </c>
      <c r="G115" s="95">
        <f>'пр 4'!H141</f>
        <v>110500</v>
      </c>
      <c r="H115" s="95">
        <f>'пр 4'!I141</f>
        <v>85500</v>
      </c>
    </row>
    <row r="116" spans="1:8" ht="43.9" customHeight="1">
      <c r="A116" s="165" t="s">
        <v>343</v>
      </c>
      <c r="B116" s="94">
        <v>8</v>
      </c>
      <c r="C116" s="94">
        <v>1</v>
      </c>
      <c r="D116" s="186" t="s">
        <v>329</v>
      </c>
      <c r="E116" s="167">
        <v>0</v>
      </c>
      <c r="F116" s="95">
        <f>F117</f>
        <v>1890600</v>
      </c>
      <c r="G116" s="95">
        <f t="shared" ref="G116:H116" si="65">G117</f>
        <v>2318400</v>
      </c>
      <c r="H116" s="95">
        <f t="shared" si="65"/>
        <v>2318400</v>
      </c>
    </row>
    <row r="117" spans="1:8" ht="15">
      <c r="A117" s="165" t="s">
        <v>39</v>
      </c>
      <c r="B117" s="94">
        <v>8</v>
      </c>
      <c r="C117" s="94">
        <v>1</v>
      </c>
      <c r="D117" s="186" t="s">
        <v>329</v>
      </c>
      <c r="E117" s="167">
        <v>540</v>
      </c>
      <c r="F117" s="95">
        <f>'пр 4'!G145</f>
        <v>1890600</v>
      </c>
      <c r="G117" s="95">
        <f>'пр 4'!H145</f>
        <v>2318400</v>
      </c>
      <c r="H117" s="95">
        <f>'пр 4'!I145</f>
        <v>2318400</v>
      </c>
    </row>
    <row r="118" spans="1:8" ht="42.6" customHeight="1">
      <c r="A118" s="165" t="s">
        <v>344</v>
      </c>
      <c r="B118" s="94">
        <v>8</v>
      </c>
      <c r="C118" s="94">
        <v>1</v>
      </c>
      <c r="D118" s="186" t="s">
        <v>330</v>
      </c>
      <c r="E118" s="167">
        <v>0</v>
      </c>
      <c r="F118" s="95">
        <f>F119</f>
        <v>530500</v>
      </c>
      <c r="G118" s="95">
        <f t="shared" ref="G118:H118" si="66">G119</f>
        <v>0</v>
      </c>
      <c r="H118" s="95">
        <f t="shared" si="66"/>
        <v>0</v>
      </c>
    </row>
    <row r="119" spans="1:8" ht="27" customHeight="1">
      <c r="A119" s="165" t="s">
        <v>39</v>
      </c>
      <c r="B119" s="94">
        <v>8</v>
      </c>
      <c r="C119" s="94">
        <v>1</v>
      </c>
      <c r="D119" s="186" t="s">
        <v>330</v>
      </c>
      <c r="E119" s="167">
        <v>540</v>
      </c>
      <c r="F119" s="95">
        <f>'пр 4'!G147</f>
        <v>530500</v>
      </c>
      <c r="G119" s="95">
        <f>'пр 4'!H147</f>
        <v>0</v>
      </c>
      <c r="H119" s="95">
        <f>'пр 4'!I147</f>
        <v>0</v>
      </c>
    </row>
    <row r="120" spans="1:8" ht="25.5" customHeight="1">
      <c r="A120" s="73" t="s">
        <v>375</v>
      </c>
      <c r="B120" s="94">
        <v>8</v>
      </c>
      <c r="C120" s="94">
        <v>1</v>
      </c>
      <c r="D120" s="76">
        <v>7700000000</v>
      </c>
      <c r="E120" s="77">
        <v>0</v>
      </c>
      <c r="F120" s="296">
        <f>F121</f>
        <v>5422.31</v>
      </c>
      <c r="G120" s="296">
        <f t="shared" ref="G120:H120" si="67">G121</f>
        <v>0</v>
      </c>
      <c r="H120" s="296">
        <f t="shared" si="67"/>
        <v>0</v>
      </c>
    </row>
    <row r="121" spans="1:8" ht="24" customHeight="1">
      <c r="A121" s="73" t="s">
        <v>376</v>
      </c>
      <c r="B121" s="94">
        <v>8</v>
      </c>
      <c r="C121" s="94">
        <v>1</v>
      </c>
      <c r="D121" s="76">
        <v>7730000000</v>
      </c>
      <c r="E121" s="77">
        <v>0</v>
      </c>
      <c r="F121" s="296">
        <f>F122</f>
        <v>5422.31</v>
      </c>
      <c r="G121" s="296">
        <f t="shared" ref="G121:H121" si="68">G122</f>
        <v>0</v>
      </c>
      <c r="H121" s="296">
        <f t="shared" si="68"/>
        <v>0</v>
      </c>
    </row>
    <row r="122" spans="1:8" ht="21.75" customHeight="1">
      <c r="A122" s="73" t="s">
        <v>377</v>
      </c>
      <c r="B122" s="94">
        <v>8</v>
      </c>
      <c r="C122" s="94">
        <v>1</v>
      </c>
      <c r="D122" s="76">
        <v>7730099920</v>
      </c>
      <c r="E122" s="77">
        <v>0</v>
      </c>
      <c r="F122" s="296">
        <f>F123</f>
        <v>5422.31</v>
      </c>
      <c r="G122" s="296">
        <f t="shared" ref="G122:H122" si="69">G123</f>
        <v>0</v>
      </c>
      <c r="H122" s="296">
        <f t="shared" si="69"/>
        <v>0</v>
      </c>
    </row>
    <row r="123" spans="1:8" ht="22.5" customHeight="1">
      <c r="A123" s="73" t="s">
        <v>378</v>
      </c>
      <c r="B123" s="94">
        <v>8</v>
      </c>
      <c r="C123" s="94">
        <v>1</v>
      </c>
      <c r="D123" s="76">
        <v>7730099920</v>
      </c>
      <c r="E123" s="77">
        <v>830</v>
      </c>
      <c r="F123" s="296">
        <f>'пр 4'!G151</f>
        <v>5422.31</v>
      </c>
      <c r="G123" s="296">
        <f>'пр 4'!H151</f>
        <v>0</v>
      </c>
      <c r="H123" s="296">
        <f>'пр 4'!I151</f>
        <v>0</v>
      </c>
    </row>
    <row r="124" spans="1:8" ht="27.75" customHeight="1" thickBot="1">
      <c r="A124" s="101" t="s">
        <v>133</v>
      </c>
      <c r="B124" s="96" t="s">
        <v>134</v>
      </c>
      <c r="C124" s="96" t="s">
        <v>134</v>
      </c>
      <c r="D124" s="96" t="s">
        <v>134</v>
      </c>
      <c r="E124" s="258" t="s">
        <v>134</v>
      </c>
      <c r="F124" s="100">
        <f>F9+F10+F50+F58+F65+F86+F107</f>
        <v>7360769.9400000004</v>
      </c>
      <c r="G124" s="100">
        <f>G9+G10+G50+G58+G65+G86+G107</f>
        <v>5820100</v>
      </c>
      <c r="H124" s="100">
        <f>H9+H10+H50+H58+H65+H86+H107</f>
        <v>5970300</v>
      </c>
    </row>
    <row r="125" spans="1:8">
      <c r="A125" s="189"/>
      <c r="B125" s="189"/>
      <c r="C125" s="189"/>
      <c r="D125" s="190"/>
      <c r="E125" s="190"/>
      <c r="F125" s="191"/>
      <c r="G125" s="191"/>
      <c r="H125" s="192"/>
    </row>
    <row r="126" spans="1:8">
      <c r="A126" s="189"/>
      <c r="B126" s="189"/>
      <c r="C126" s="189"/>
      <c r="D126" s="189"/>
      <c r="E126" s="189"/>
      <c r="F126" s="189"/>
      <c r="G126" s="189"/>
      <c r="H126" s="189"/>
    </row>
    <row r="127" spans="1:8">
      <c r="A127" s="189"/>
      <c r="B127" s="189"/>
      <c r="C127" s="189"/>
      <c r="D127" s="189"/>
      <c r="E127" s="189"/>
      <c r="F127" s="189"/>
      <c r="G127" s="189"/>
      <c r="H127" s="189"/>
    </row>
    <row r="128" spans="1:8">
      <c r="A128" s="189"/>
      <c r="B128" s="189"/>
      <c r="C128" s="189"/>
      <c r="D128" s="189"/>
      <c r="E128" s="189"/>
      <c r="F128" s="189"/>
      <c r="G128" s="189"/>
      <c r="H128" s="189"/>
    </row>
    <row r="129" spans="1:8">
      <c r="A129" s="193"/>
      <c r="B129" s="193"/>
      <c r="C129" s="193"/>
      <c r="D129" s="193"/>
      <c r="E129" s="193"/>
      <c r="F129" s="193"/>
      <c r="G129" s="193"/>
      <c r="H129" s="193"/>
    </row>
    <row r="130" spans="1:8" ht="15.75">
      <c r="A130" s="194"/>
    </row>
  </sheetData>
  <mergeCells count="2">
    <mergeCell ref="B7:D7"/>
    <mergeCell ref="A6:H6"/>
  </mergeCells>
  <pageMargins left="0.70866141732283472" right="0.55118110236220474" top="0.59055118110236227" bottom="0.23622047244094491" header="0.31496062992125984" footer="0.27559055118110237"/>
  <pageSetup paperSize="9" scale="48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J174"/>
  <sheetViews>
    <sheetView view="pageBreakPreview" zoomScale="70" zoomScaleNormal="100" zoomScaleSheetLayoutView="70" workbookViewId="0">
      <selection activeCell="H86" sqref="H86"/>
    </sheetView>
  </sheetViews>
  <sheetFormatPr defaultColWidth="9.140625" defaultRowHeight="15"/>
  <cols>
    <col min="1" max="1" width="67" style="195" customWidth="1"/>
    <col min="2" max="4" width="8" style="216" customWidth="1"/>
    <col min="5" max="5" width="14.28515625" style="197" customWidth="1"/>
    <col min="6" max="6" width="8" style="197" customWidth="1"/>
    <col min="7" max="9" width="14.28515625" style="216" customWidth="1"/>
    <col min="10" max="10" width="16.42578125" style="49" customWidth="1"/>
    <col min="11" max="16384" width="9.140625" style="49"/>
  </cols>
  <sheetData>
    <row r="1" spans="1:9" ht="15" customHeight="1">
      <c r="B1" s="196"/>
      <c r="C1" s="196"/>
      <c r="D1" s="196"/>
      <c r="G1" s="122"/>
      <c r="H1" s="122"/>
      <c r="I1" s="105" t="s">
        <v>306</v>
      </c>
    </row>
    <row r="2" spans="1:9" ht="15" customHeight="1">
      <c r="B2" s="196"/>
      <c r="C2" s="196"/>
      <c r="D2" s="196"/>
      <c r="G2" s="122"/>
      <c r="H2" s="122"/>
      <c r="I2" s="105" t="s">
        <v>312</v>
      </c>
    </row>
    <row r="3" spans="1:9" ht="15" customHeight="1">
      <c r="B3" s="196"/>
      <c r="C3" s="196"/>
      <c r="D3" s="196"/>
      <c r="G3" s="122"/>
      <c r="H3" s="122"/>
      <c r="I3" s="105" t="s">
        <v>201</v>
      </c>
    </row>
    <row r="4" spans="1:9" ht="15.6" customHeight="1">
      <c r="B4" s="198"/>
      <c r="C4" s="198"/>
      <c r="D4" s="198"/>
      <c r="E4" s="198"/>
      <c r="F4" s="198"/>
      <c r="G4" s="122"/>
      <c r="H4" s="122"/>
      <c r="I4" s="105" t="str">
        <f>'пр 1'!E4</f>
        <v>от 19.09.2024 № 171</v>
      </c>
    </row>
    <row r="5" spans="1:9" ht="24" customHeight="1">
      <c r="A5" s="308" t="s">
        <v>326</v>
      </c>
      <c r="B5" s="308"/>
      <c r="C5" s="308"/>
      <c r="D5" s="308"/>
      <c r="E5" s="308"/>
      <c r="F5" s="308"/>
      <c r="G5" s="308"/>
      <c r="H5" s="308"/>
      <c r="I5" s="308"/>
    </row>
    <row r="6" spans="1:9" ht="25.5" customHeight="1" thickBot="1">
      <c r="A6" s="199"/>
      <c r="B6" s="200"/>
      <c r="C6" s="201"/>
      <c r="D6" s="201"/>
      <c r="E6" s="201"/>
      <c r="F6" s="201"/>
      <c r="G6" s="202"/>
      <c r="H6" s="202"/>
      <c r="I6" s="203" t="s">
        <v>55</v>
      </c>
    </row>
    <row r="7" spans="1:9" ht="36.75" customHeight="1" thickBot="1">
      <c r="A7" s="88" t="s">
        <v>56</v>
      </c>
      <c r="B7" s="268" t="s">
        <v>135</v>
      </c>
      <c r="C7" s="268" t="s">
        <v>117</v>
      </c>
      <c r="D7" s="268" t="s">
        <v>118</v>
      </c>
      <c r="E7" s="268" t="s">
        <v>136</v>
      </c>
      <c r="F7" s="268" t="s">
        <v>137</v>
      </c>
      <c r="G7" s="268">
        <v>2024</v>
      </c>
      <c r="H7" s="268">
        <v>2025</v>
      </c>
      <c r="I7" s="269">
        <v>2026</v>
      </c>
    </row>
    <row r="8" spans="1:9" ht="14.45" customHeight="1">
      <c r="A8" s="278">
        <v>1</v>
      </c>
      <c r="B8" s="279">
        <v>2</v>
      </c>
      <c r="C8" s="279">
        <v>3</v>
      </c>
      <c r="D8" s="279">
        <v>4</v>
      </c>
      <c r="E8" s="279">
        <v>5</v>
      </c>
      <c r="F8" s="279">
        <v>6</v>
      </c>
      <c r="G8" s="279">
        <v>7</v>
      </c>
      <c r="H8" s="279">
        <v>8</v>
      </c>
      <c r="I8" s="280">
        <v>9</v>
      </c>
    </row>
    <row r="9" spans="1:9" ht="14.45" customHeight="1">
      <c r="A9" s="283" t="s">
        <v>307</v>
      </c>
      <c r="B9" s="281">
        <v>126</v>
      </c>
      <c r="C9" s="74">
        <v>0</v>
      </c>
      <c r="D9" s="74">
        <v>0</v>
      </c>
      <c r="E9" s="90">
        <v>0</v>
      </c>
      <c r="F9" s="74">
        <v>0</v>
      </c>
      <c r="G9" s="270">
        <v>0</v>
      </c>
      <c r="H9" s="270">
        <f>('Пр 2.'!D10-'Пр 2.'!D74)*2.5%</f>
        <v>141250</v>
      </c>
      <c r="I9" s="270">
        <f>('Пр 2.'!E10-'Пр 2.'!E74)*5%</f>
        <v>289200</v>
      </c>
    </row>
    <row r="10" spans="1:9" s="204" customFormat="1" ht="21" customHeight="1">
      <c r="A10" s="282" t="s">
        <v>203</v>
      </c>
      <c r="B10" s="74">
        <v>126</v>
      </c>
      <c r="C10" s="230" t="s">
        <v>120</v>
      </c>
      <c r="D10" s="230" t="s">
        <v>120</v>
      </c>
      <c r="E10" s="90">
        <v>0</v>
      </c>
      <c r="F10" s="265">
        <v>0</v>
      </c>
      <c r="G10" s="270">
        <f>G153</f>
        <v>7360769.9400000004</v>
      </c>
      <c r="H10" s="270">
        <f>H153</f>
        <v>5820100</v>
      </c>
      <c r="I10" s="270">
        <f>I153</f>
        <v>5970300</v>
      </c>
    </row>
    <row r="11" spans="1:9" s="204" customFormat="1" ht="21" customHeight="1">
      <c r="A11" s="138" t="s">
        <v>42</v>
      </c>
      <c r="B11" s="74">
        <v>126</v>
      </c>
      <c r="C11" s="264">
        <v>1</v>
      </c>
      <c r="D11" s="264">
        <v>0</v>
      </c>
      <c r="E11" s="90">
        <v>0</v>
      </c>
      <c r="F11" s="265">
        <v>0</v>
      </c>
      <c r="G11" s="270">
        <f>G12+G20+G53+G59</f>
        <v>2584382.6100000003</v>
      </c>
      <c r="H11" s="270">
        <f>H12+H20+H53+H59</f>
        <v>2158934</v>
      </c>
      <c r="I11" s="270">
        <f>I12+I20+I53+I59</f>
        <v>2187494</v>
      </c>
    </row>
    <row r="12" spans="1:9" s="204" customFormat="1" ht="32.25" customHeight="1">
      <c r="A12" s="142" t="s">
        <v>43</v>
      </c>
      <c r="B12" s="74">
        <v>126</v>
      </c>
      <c r="C12" s="264">
        <v>1</v>
      </c>
      <c r="D12" s="264">
        <v>2</v>
      </c>
      <c r="E12" s="90">
        <v>0</v>
      </c>
      <c r="F12" s="265">
        <v>0</v>
      </c>
      <c r="G12" s="271">
        <f>G17</f>
        <v>724600</v>
      </c>
      <c r="H12" s="271">
        <f>H17</f>
        <v>624960</v>
      </c>
      <c r="I12" s="272">
        <f>I17</f>
        <v>637980</v>
      </c>
    </row>
    <row r="13" spans="1:9" s="204" customFormat="1" ht="47.25" customHeight="1">
      <c r="A13" s="73" t="s">
        <v>291</v>
      </c>
      <c r="B13" s="74">
        <v>126</v>
      </c>
      <c r="C13" s="75">
        <v>1</v>
      </c>
      <c r="D13" s="75">
        <v>2</v>
      </c>
      <c r="E13" s="76">
        <v>5700000000</v>
      </c>
      <c r="F13" s="77">
        <v>0</v>
      </c>
      <c r="G13" s="271">
        <f>G17</f>
        <v>724600</v>
      </c>
      <c r="H13" s="271">
        <f>H17</f>
        <v>624960</v>
      </c>
      <c r="I13" s="272">
        <f>I17</f>
        <v>637980</v>
      </c>
    </row>
    <row r="14" spans="1:9" s="204" customFormat="1" ht="23.25" customHeight="1">
      <c r="A14" s="73" t="s">
        <v>252</v>
      </c>
      <c r="B14" s="74">
        <v>126</v>
      </c>
      <c r="C14" s="75">
        <v>1</v>
      </c>
      <c r="D14" s="75">
        <v>2</v>
      </c>
      <c r="E14" s="76">
        <v>5740000000</v>
      </c>
      <c r="F14" s="77">
        <v>0</v>
      </c>
      <c r="G14" s="271">
        <f>G17</f>
        <v>724600</v>
      </c>
      <c r="H14" s="271">
        <f>H17</f>
        <v>624960</v>
      </c>
      <c r="I14" s="272">
        <f>I17</f>
        <v>637980</v>
      </c>
    </row>
    <row r="15" spans="1:9" s="204" customFormat="1" ht="32.25" customHeight="1">
      <c r="A15" s="73" t="s">
        <v>251</v>
      </c>
      <c r="B15" s="74">
        <v>126</v>
      </c>
      <c r="C15" s="75">
        <v>1</v>
      </c>
      <c r="D15" s="75">
        <v>2</v>
      </c>
      <c r="E15" s="76">
        <v>5740500000</v>
      </c>
      <c r="F15" s="77">
        <v>0</v>
      </c>
      <c r="G15" s="271">
        <f>G17</f>
        <v>724600</v>
      </c>
      <c r="H15" s="271">
        <f>H17</f>
        <v>624960</v>
      </c>
      <c r="I15" s="272">
        <f>I17</f>
        <v>637980</v>
      </c>
    </row>
    <row r="16" spans="1:9" s="204" customFormat="1" ht="22.5" customHeight="1">
      <c r="A16" s="73" t="s">
        <v>59</v>
      </c>
      <c r="B16" s="74">
        <v>126</v>
      </c>
      <c r="C16" s="75">
        <v>1</v>
      </c>
      <c r="D16" s="75">
        <v>2</v>
      </c>
      <c r="E16" s="76">
        <v>5740510010</v>
      </c>
      <c r="F16" s="77">
        <v>0</v>
      </c>
      <c r="G16" s="271">
        <f>G17</f>
        <v>724600</v>
      </c>
      <c r="H16" s="271">
        <f>H17</f>
        <v>624960</v>
      </c>
      <c r="I16" s="272">
        <f>I17</f>
        <v>637980</v>
      </c>
    </row>
    <row r="17" spans="1:10" s="204" customFormat="1" ht="32.25" customHeight="1">
      <c r="A17" s="73" t="s">
        <v>60</v>
      </c>
      <c r="B17" s="74">
        <v>126</v>
      </c>
      <c r="C17" s="75">
        <v>1</v>
      </c>
      <c r="D17" s="75">
        <v>2</v>
      </c>
      <c r="E17" s="76">
        <v>5740510010</v>
      </c>
      <c r="F17" s="77">
        <v>120</v>
      </c>
      <c r="G17" s="271">
        <f>G18+G19</f>
        <v>724600</v>
      </c>
      <c r="H17" s="271">
        <f>H18+H19</f>
        <v>624960</v>
      </c>
      <c r="I17" s="272">
        <f>I18+I19</f>
        <v>637980</v>
      </c>
      <c r="J17" s="289"/>
    </row>
    <row r="18" spans="1:10" s="204" customFormat="1" ht="22.5" customHeight="1">
      <c r="A18" s="73" t="s">
        <v>44</v>
      </c>
      <c r="B18" s="74">
        <v>126</v>
      </c>
      <c r="C18" s="75">
        <v>1</v>
      </c>
      <c r="D18" s="75">
        <v>2</v>
      </c>
      <c r="E18" s="76">
        <v>5740510010</v>
      </c>
      <c r="F18" s="77">
        <v>121</v>
      </c>
      <c r="G18" s="271">
        <v>556000</v>
      </c>
      <c r="H18" s="273">
        <v>480000</v>
      </c>
      <c r="I18" s="273">
        <v>490000</v>
      </c>
    </row>
    <row r="19" spans="1:10" s="204" customFormat="1" ht="46.5" customHeight="1">
      <c r="A19" s="73" t="s">
        <v>45</v>
      </c>
      <c r="B19" s="74">
        <v>126</v>
      </c>
      <c r="C19" s="75">
        <v>1</v>
      </c>
      <c r="D19" s="75">
        <v>2</v>
      </c>
      <c r="E19" s="76">
        <v>5740510010</v>
      </c>
      <c r="F19" s="77">
        <v>129</v>
      </c>
      <c r="G19" s="271">
        <v>168600</v>
      </c>
      <c r="H19" s="273">
        <v>144960</v>
      </c>
      <c r="I19" s="273">
        <v>147980</v>
      </c>
    </row>
    <row r="20" spans="1:10" s="206" customFormat="1" ht="48" customHeight="1">
      <c r="A20" s="205" t="s">
        <v>46</v>
      </c>
      <c r="B20" s="74">
        <v>126</v>
      </c>
      <c r="C20" s="264">
        <v>1</v>
      </c>
      <c r="D20" s="264">
        <v>4</v>
      </c>
      <c r="E20" s="90">
        <v>0</v>
      </c>
      <c r="F20" s="265">
        <v>0</v>
      </c>
      <c r="G20" s="271">
        <f>G21+G48</f>
        <v>1824632.61</v>
      </c>
      <c r="H20" s="271">
        <f t="shared" ref="H20:I20" si="0">H21+H48</f>
        <v>1502336</v>
      </c>
      <c r="I20" s="271">
        <f t="shared" si="0"/>
        <v>1517876</v>
      </c>
    </row>
    <row r="21" spans="1:10" s="206" customFormat="1" ht="47.25" customHeight="1">
      <c r="A21" s="73" t="s">
        <v>291</v>
      </c>
      <c r="B21" s="74">
        <v>126</v>
      </c>
      <c r="C21" s="264">
        <v>1</v>
      </c>
      <c r="D21" s="264">
        <v>4</v>
      </c>
      <c r="E21" s="90">
        <v>5700000000</v>
      </c>
      <c r="F21" s="265">
        <v>0</v>
      </c>
      <c r="G21" s="271">
        <f t="shared" ref="G21:I22" si="1">G22</f>
        <v>1823632.61</v>
      </c>
      <c r="H21" s="271">
        <f t="shared" si="1"/>
        <v>1502336</v>
      </c>
      <c r="I21" s="272">
        <f t="shared" si="1"/>
        <v>1517876</v>
      </c>
    </row>
    <row r="22" spans="1:10" s="204" customFormat="1" ht="22.5" customHeight="1">
      <c r="A22" s="73" t="s">
        <v>252</v>
      </c>
      <c r="B22" s="74">
        <v>126</v>
      </c>
      <c r="C22" s="75">
        <v>1</v>
      </c>
      <c r="D22" s="75">
        <v>4</v>
      </c>
      <c r="E22" s="76">
        <v>5740000000</v>
      </c>
      <c r="F22" s="77">
        <v>0</v>
      </c>
      <c r="G22" s="271">
        <f>G23</f>
        <v>1823632.61</v>
      </c>
      <c r="H22" s="271">
        <f t="shared" si="1"/>
        <v>1502336</v>
      </c>
      <c r="I22" s="271">
        <f t="shared" si="1"/>
        <v>1517876</v>
      </c>
    </row>
    <row r="23" spans="1:10" s="204" customFormat="1" ht="32.25" customHeight="1">
      <c r="A23" s="73" t="s">
        <v>251</v>
      </c>
      <c r="B23" s="74">
        <v>126</v>
      </c>
      <c r="C23" s="75">
        <v>1</v>
      </c>
      <c r="D23" s="75">
        <v>4</v>
      </c>
      <c r="E23" s="76">
        <v>5740500000</v>
      </c>
      <c r="F23" s="77">
        <v>0</v>
      </c>
      <c r="G23" s="271">
        <f>G24+G32+G33+G35+G37+G39+G41</f>
        <v>1823632.61</v>
      </c>
      <c r="H23" s="271">
        <f t="shared" ref="H23:I23" si="2">H24+H32+H33+H35+H37+H39+H41</f>
        <v>1502336</v>
      </c>
      <c r="I23" s="271">
        <f t="shared" si="2"/>
        <v>1517876</v>
      </c>
    </row>
    <row r="24" spans="1:10" s="204" customFormat="1" ht="22.5" customHeight="1">
      <c r="A24" s="73" t="s">
        <v>319</v>
      </c>
      <c r="B24" s="74">
        <v>126</v>
      </c>
      <c r="C24" s="75">
        <v>1</v>
      </c>
      <c r="D24" s="75">
        <v>4</v>
      </c>
      <c r="E24" s="76">
        <v>5740510020</v>
      </c>
      <c r="F24" s="77">
        <v>0</v>
      </c>
      <c r="G24" s="271">
        <f>G25+G29</f>
        <v>1441393.04</v>
      </c>
      <c r="H24" s="271">
        <f t="shared" ref="H24:I24" si="3">H25+H29</f>
        <v>1131660</v>
      </c>
      <c r="I24" s="271">
        <f t="shared" si="3"/>
        <v>1147200</v>
      </c>
    </row>
    <row r="25" spans="1:10" s="204" customFormat="1" ht="32.25" customHeight="1">
      <c r="A25" s="73" t="s">
        <v>60</v>
      </c>
      <c r="B25" s="74">
        <v>126</v>
      </c>
      <c r="C25" s="75">
        <v>1</v>
      </c>
      <c r="D25" s="75">
        <v>4</v>
      </c>
      <c r="E25" s="76">
        <v>5740510020</v>
      </c>
      <c r="F25" s="77" t="s">
        <v>61</v>
      </c>
      <c r="G25" s="271">
        <f>G26+G27+G28</f>
        <v>1314491</v>
      </c>
      <c r="H25" s="271">
        <f t="shared" ref="H25:I25" si="4">H26+H28</f>
        <v>1080660</v>
      </c>
      <c r="I25" s="271">
        <f t="shared" si="4"/>
        <v>1106700</v>
      </c>
    </row>
    <row r="26" spans="1:10" s="204" customFormat="1" ht="23.25" customHeight="1">
      <c r="A26" s="73" t="s">
        <v>44</v>
      </c>
      <c r="B26" s="74">
        <v>126</v>
      </c>
      <c r="C26" s="75">
        <v>1</v>
      </c>
      <c r="D26" s="75">
        <v>4</v>
      </c>
      <c r="E26" s="76">
        <v>5740510020</v>
      </c>
      <c r="F26" s="77">
        <v>121</v>
      </c>
      <c r="G26" s="271">
        <v>982162</v>
      </c>
      <c r="H26" s="273">
        <v>830000</v>
      </c>
      <c r="I26" s="273">
        <v>850000</v>
      </c>
    </row>
    <row r="27" spans="1:10" s="204" customFormat="1" ht="29.45" customHeight="1">
      <c r="A27" s="73" t="s">
        <v>365</v>
      </c>
      <c r="B27" s="74">
        <v>126</v>
      </c>
      <c r="C27" s="75">
        <v>1</v>
      </c>
      <c r="D27" s="75">
        <v>4</v>
      </c>
      <c r="E27" s="76">
        <v>5740510020</v>
      </c>
      <c r="F27" s="77">
        <v>122</v>
      </c>
      <c r="G27" s="271">
        <v>39729</v>
      </c>
      <c r="H27" s="273">
        <v>0</v>
      </c>
      <c r="I27" s="273">
        <v>0</v>
      </c>
    </row>
    <row r="28" spans="1:10" s="204" customFormat="1" ht="47.25" customHeight="1">
      <c r="A28" s="73" t="s">
        <v>45</v>
      </c>
      <c r="B28" s="74">
        <v>126</v>
      </c>
      <c r="C28" s="75">
        <v>1</v>
      </c>
      <c r="D28" s="75">
        <v>4</v>
      </c>
      <c r="E28" s="76">
        <v>5740510020</v>
      </c>
      <c r="F28" s="77">
        <v>129</v>
      </c>
      <c r="G28" s="271">
        <v>292600</v>
      </c>
      <c r="H28" s="273">
        <v>250660</v>
      </c>
      <c r="I28" s="273">
        <v>256700</v>
      </c>
    </row>
    <row r="29" spans="1:10" ht="32.25" customHeight="1">
      <c r="A29" s="73" t="s">
        <v>64</v>
      </c>
      <c r="B29" s="74">
        <v>126</v>
      </c>
      <c r="C29" s="75">
        <v>1</v>
      </c>
      <c r="D29" s="75">
        <v>4</v>
      </c>
      <c r="E29" s="76">
        <v>5740510020</v>
      </c>
      <c r="F29" s="77" t="s">
        <v>63</v>
      </c>
      <c r="G29" s="78">
        <f>G30+G31</f>
        <v>126902.04</v>
      </c>
      <c r="H29" s="78">
        <f>H30+H31</f>
        <v>51000</v>
      </c>
      <c r="I29" s="79">
        <f>I30+I31</f>
        <v>40500</v>
      </c>
    </row>
    <row r="30" spans="1:10" ht="23.25" customHeight="1">
      <c r="A30" s="73" t="s">
        <v>196</v>
      </c>
      <c r="B30" s="74">
        <v>126</v>
      </c>
      <c r="C30" s="75">
        <v>1</v>
      </c>
      <c r="D30" s="75">
        <v>4</v>
      </c>
      <c r="E30" s="76">
        <v>5740510020</v>
      </c>
      <c r="F30" s="77">
        <v>244</v>
      </c>
      <c r="G30" s="51">
        <v>125902.04</v>
      </c>
      <c r="H30" s="51">
        <v>50000</v>
      </c>
      <c r="I30" s="51">
        <v>40000</v>
      </c>
    </row>
    <row r="31" spans="1:10" ht="23.25" customHeight="1">
      <c r="A31" s="73" t="s">
        <v>186</v>
      </c>
      <c r="B31" s="74">
        <v>126</v>
      </c>
      <c r="C31" s="75">
        <v>1</v>
      </c>
      <c r="D31" s="75">
        <v>4</v>
      </c>
      <c r="E31" s="76">
        <v>5740510020</v>
      </c>
      <c r="F31" s="77">
        <v>247</v>
      </c>
      <c r="G31" s="51">
        <v>1000</v>
      </c>
      <c r="H31" s="51">
        <v>1000</v>
      </c>
      <c r="I31" s="51">
        <v>500</v>
      </c>
      <c r="J31" s="288"/>
    </row>
    <row r="32" spans="1:10" ht="17.25" hidden="1" customHeight="1">
      <c r="A32" s="73" t="s">
        <v>39</v>
      </c>
      <c r="B32" s="74">
        <v>126</v>
      </c>
      <c r="C32" s="75">
        <v>1</v>
      </c>
      <c r="D32" s="75">
        <v>4</v>
      </c>
      <c r="E32" s="76">
        <v>5740510020</v>
      </c>
      <c r="F32" s="77">
        <v>540</v>
      </c>
      <c r="G32" s="51">
        <v>0</v>
      </c>
      <c r="H32" s="51">
        <v>0</v>
      </c>
      <c r="I32" s="267">
        <v>0</v>
      </c>
    </row>
    <row r="33" spans="1:9" ht="22.5" customHeight="1">
      <c r="A33" s="73" t="s">
        <v>84</v>
      </c>
      <c r="B33" s="74">
        <v>126</v>
      </c>
      <c r="C33" s="75">
        <v>1</v>
      </c>
      <c r="D33" s="75">
        <v>4</v>
      </c>
      <c r="E33" s="76">
        <v>5740510020</v>
      </c>
      <c r="F33" s="77">
        <v>850</v>
      </c>
      <c r="G33" s="78">
        <f t="shared" ref="G33:I33" si="5">G34</f>
        <v>10000</v>
      </c>
      <c r="H33" s="78">
        <f t="shared" si="5"/>
        <v>0</v>
      </c>
      <c r="I33" s="79">
        <f t="shared" si="5"/>
        <v>0</v>
      </c>
    </row>
    <row r="34" spans="1:9" ht="17.25" customHeight="1">
      <c r="A34" s="73" t="s">
        <v>86</v>
      </c>
      <c r="B34" s="74">
        <v>126</v>
      </c>
      <c r="C34" s="75">
        <v>1</v>
      </c>
      <c r="D34" s="75">
        <v>4</v>
      </c>
      <c r="E34" s="76">
        <v>5740510020</v>
      </c>
      <c r="F34" s="77">
        <v>853</v>
      </c>
      <c r="G34" s="78">
        <v>10000</v>
      </c>
      <c r="H34" s="78">
        <v>0</v>
      </c>
      <c r="I34" s="79">
        <v>0</v>
      </c>
    </row>
    <row r="35" spans="1:9" ht="59.45" customHeight="1">
      <c r="A35" s="73" t="s">
        <v>338</v>
      </c>
      <c r="B35" s="74">
        <v>126</v>
      </c>
      <c r="C35" s="75">
        <v>1</v>
      </c>
      <c r="D35" s="75">
        <v>4</v>
      </c>
      <c r="E35" s="76" t="s">
        <v>333</v>
      </c>
      <c r="F35" s="77">
        <v>0</v>
      </c>
      <c r="G35" s="78">
        <f>G36</f>
        <v>38800</v>
      </c>
      <c r="H35" s="78">
        <f t="shared" ref="H35:I35" si="6">H36</f>
        <v>38800</v>
      </c>
      <c r="I35" s="78">
        <f t="shared" si="6"/>
        <v>38800</v>
      </c>
    </row>
    <row r="36" spans="1:9" ht="23.25" customHeight="1">
      <c r="A36" s="73" t="s">
        <v>39</v>
      </c>
      <c r="B36" s="74">
        <v>126</v>
      </c>
      <c r="C36" s="75">
        <v>1</v>
      </c>
      <c r="D36" s="75">
        <v>4</v>
      </c>
      <c r="E36" s="76" t="s">
        <v>333</v>
      </c>
      <c r="F36" s="77">
        <v>540</v>
      </c>
      <c r="G36" s="51">
        <v>38800</v>
      </c>
      <c r="H36" s="51">
        <v>38800</v>
      </c>
      <c r="I36" s="51">
        <v>38800</v>
      </c>
    </row>
    <row r="37" spans="1:9" ht="58.9" customHeight="1">
      <c r="A37" s="73" t="s">
        <v>339</v>
      </c>
      <c r="B37" s="74">
        <v>126</v>
      </c>
      <c r="C37" s="75">
        <v>1</v>
      </c>
      <c r="D37" s="75">
        <v>4</v>
      </c>
      <c r="E37" s="76" t="s">
        <v>335</v>
      </c>
      <c r="F37" s="77">
        <v>0</v>
      </c>
      <c r="G37" s="51">
        <f>G38</f>
        <v>1563.57</v>
      </c>
      <c r="H37" s="51">
        <f t="shared" ref="H37:I37" si="7">H38</f>
        <v>0</v>
      </c>
      <c r="I37" s="51">
        <f t="shared" si="7"/>
        <v>0</v>
      </c>
    </row>
    <row r="38" spans="1:9" ht="23.25" customHeight="1">
      <c r="A38" s="73" t="s">
        <v>39</v>
      </c>
      <c r="B38" s="74">
        <v>126</v>
      </c>
      <c r="C38" s="75">
        <v>1</v>
      </c>
      <c r="D38" s="75">
        <v>4</v>
      </c>
      <c r="E38" s="76" t="s">
        <v>335</v>
      </c>
      <c r="F38" s="77">
        <v>540</v>
      </c>
      <c r="G38" s="51">
        <v>1563.57</v>
      </c>
      <c r="H38" s="51">
        <v>0</v>
      </c>
      <c r="I38" s="51">
        <v>0</v>
      </c>
    </row>
    <row r="39" spans="1:9" ht="74.45" customHeight="1">
      <c r="A39" s="73" t="s">
        <v>340</v>
      </c>
      <c r="B39" s="74">
        <v>126</v>
      </c>
      <c r="C39" s="75">
        <v>1</v>
      </c>
      <c r="D39" s="75">
        <v>4</v>
      </c>
      <c r="E39" s="76" t="s">
        <v>334</v>
      </c>
      <c r="F39" s="77">
        <v>0</v>
      </c>
      <c r="G39" s="51">
        <f>G40</f>
        <v>29400</v>
      </c>
      <c r="H39" s="51">
        <f t="shared" ref="H39:I39" si="8">H40</f>
        <v>29400</v>
      </c>
      <c r="I39" s="51">
        <f t="shared" si="8"/>
        <v>29400</v>
      </c>
    </row>
    <row r="40" spans="1:9" ht="23.25" customHeight="1">
      <c r="A40" s="73" t="s">
        <v>39</v>
      </c>
      <c r="B40" s="74">
        <v>126</v>
      </c>
      <c r="C40" s="75">
        <v>1</v>
      </c>
      <c r="D40" s="75">
        <v>4</v>
      </c>
      <c r="E40" s="76" t="s">
        <v>334</v>
      </c>
      <c r="F40" s="77">
        <v>540</v>
      </c>
      <c r="G40" s="51">
        <v>29400</v>
      </c>
      <c r="H40" s="51">
        <v>29400</v>
      </c>
      <c r="I40" s="51">
        <v>29400</v>
      </c>
    </row>
    <row r="41" spans="1:9" ht="73.150000000000006" customHeight="1">
      <c r="A41" s="73" t="s">
        <v>341</v>
      </c>
      <c r="B41" s="74">
        <v>126</v>
      </c>
      <c r="C41" s="75">
        <v>1</v>
      </c>
      <c r="D41" s="75">
        <v>4</v>
      </c>
      <c r="E41" s="76" t="s">
        <v>332</v>
      </c>
      <c r="F41" s="77">
        <v>0</v>
      </c>
      <c r="G41" s="78">
        <f>G42</f>
        <v>302476</v>
      </c>
      <c r="H41" s="78">
        <f>H42</f>
        <v>302476</v>
      </c>
      <c r="I41" s="79">
        <f>I42</f>
        <v>302476</v>
      </c>
    </row>
    <row r="42" spans="1:9" ht="22.5" customHeight="1">
      <c r="A42" s="73" t="s">
        <v>39</v>
      </c>
      <c r="B42" s="74">
        <v>126</v>
      </c>
      <c r="C42" s="75">
        <v>1</v>
      </c>
      <c r="D42" s="75">
        <v>4</v>
      </c>
      <c r="E42" s="76" t="s">
        <v>332</v>
      </c>
      <c r="F42" s="77">
        <v>540</v>
      </c>
      <c r="G42" s="51">
        <v>302476</v>
      </c>
      <c r="H42" s="51">
        <v>302476</v>
      </c>
      <c r="I42" s="51">
        <v>302476</v>
      </c>
    </row>
    <row r="43" spans="1:9" s="207" customFormat="1" ht="15" hidden="1" customHeight="1">
      <c r="A43" s="73" t="s">
        <v>266</v>
      </c>
      <c r="B43" s="74">
        <v>126</v>
      </c>
      <c r="C43" s="75">
        <v>1</v>
      </c>
      <c r="D43" s="75">
        <v>4</v>
      </c>
      <c r="E43" s="76">
        <v>5740597080</v>
      </c>
      <c r="F43" s="77">
        <v>0</v>
      </c>
      <c r="G43" s="51">
        <f t="shared" ref="G43:I44" si="9">G44</f>
        <v>0</v>
      </c>
      <c r="H43" s="51">
        <f t="shared" si="9"/>
        <v>0</v>
      </c>
      <c r="I43" s="267">
        <f t="shared" si="9"/>
        <v>0</v>
      </c>
    </row>
    <row r="44" spans="1:9" s="207" customFormat="1" ht="20.25" hidden="1" customHeight="1">
      <c r="A44" s="73" t="s">
        <v>267</v>
      </c>
      <c r="B44" s="74">
        <v>126</v>
      </c>
      <c r="C44" s="75">
        <v>1</v>
      </c>
      <c r="D44" s="75">
        <v>4</v>
      </c>
      <c r="E44" s="76">
        <v>5740597080</v>
      </c>
      <c r="F44" s="77">
        <v>100</v>
      </c>
      <c r="G44" s="51">
        <f t="shared" si="9"/>
        <v>0</v>
      </c>
      <c r="H44" s="51">
        <f t="shared" si="9"/>
        <v>0</v>
      </c>
      <c r="I44" s="267">
        <f t="shared" si="9"/>
        <v>0</v>
      </c>
    </row>
    <row r="45" spans="1:9" s="207" customFormat="1" ht="21.75" hidden="1" customHeight="1">
      <c r="A45" s="73" t="s">
        <v>60</v>
      </c>
      <c r="B45" s="74">
        <v>126</v>
      </c>
      <c r="C45" s="75">
        <v>1</v>
      </c>
      <c r="D45" s="75">
        <v>4</v>
      </c>
      <c r="E45" s="76">
        <v>5740597080</v>
      </c>
      <c r="F45" s="77">
        <v>120</v>
      </c>
      <c r="G45" s="51">
        <f>G46+G47</f>
        <v>0</v>
      </c>
      <c r="H45" s="51">
        <f>H46+H47</f>
        <v>0</v>
      </c>
      <c r="I45" s="267">
        <f>I46+I47</f>
        <v>0</v>
      </c>
    </row>
    <row r="46" spans="1:9" s="207" customFormat="1" ht="19.5" hidden="1" customHeight="1">
      <c r="A46" s="73" t="s">
        <v>44</v>
      </c>
      <c r="B46" s="74">
        <v>126</v>
      </c>
      <c r="C46" s="75">
        <v>1</v>
      </c>
      <c r="D46" s="75">
        <v>4</v>
      </c>
      <c r="E46" s="76">
        <v>5740597080</v>
      </c>
      <c r="F46" s="77">
        <v>121</v>
      </c>
      <c r="G46" s="51">
        <v>0</v>
      </c>
      <c r="H46" s="51">
        <v>0</v>
      </c>
      <c r="I46" s="79">
        <v>0</v>
      </c>
    </row>
    <row r="47" spans="1:9" s="207" customFormat="1" ht="21.75" hidden="1" customHeight="1">
      <c r="A47" s="73" t="s">
        <v>45</v>
      </c>
      <c r="B47" s="74">
        <v>126</v>
      </c>
      <c r="C47" s="75">
        <v>1</v>
      </c>
      <c r="D47" s="75">
        <v>4</v>
      </c>
      <c r="E47" s="76">
        <v>5740597080</v>
      </c>
      <c r="F47" s="77">
        <v>129</v>
      </c>
      <c r="G47" s="51">
        <v>0</v>
      </c>
      <c r="H47" s="51">
        <v>0</v>
      </c>
      <c r="I47" s="79">
        <v>0</v>
      </c>
    </row>
    <row r="48" spans="1:9" s="207" customFormat="1" ht="21.75" customHeight="1">
      <c r="A48" s="73" t="s">
        <v>375</v>
      </c>
      <c r="B48" s="74">
        <v>126</v>
      </c>
      <c r="C48" s="75">
        <v>1</v>
      </c>
      <c r="D48" s="75">
        <v>4</v>
      </c>
      <c r="E48" s="76">
        <v>7700000000</v>
      </c>
      <c r="F48" s="77">
        <v>0</v>
      </c>
      <c r="G48" s="51">
        <f>G49</f>
        <v>1000</v>
      </c>
      <c r="H48" s="51">
        <f t="shared" ref="H48:I48" si="10">H49</f>
        <v>0</v>
      </c>
      <c r="I48" s="51">
        <f t="shared" si="10"/>
        <v>0</v>
      </c>
    </row>
    <row r="49" spans="1:9" s="207" customFormat="1" ht="21.75" customHeight="1">
      <c r="A49" s="73" t="s">
        <v>376</v>
      </c>
      <c r="B49" s="74">
        <v>126</v>
      </c>
      <c r="C49" s="75">
        <v>1</v>
      </c>
      <c r="D49" s="75">
        <v>4</v>
      </c>
      <c r="E49" s="76">
        <v>7730000000</v>
      </c>
      <c r="F49" s="77">
        <v>0</v>
      </c>
      <c r="G49" s="51">
        <f>G50</f>
        <v>1000</v>
      </c>
      <c r="H49" s="51">
        <f t="shared" ref="H49:I49" si="11">H50</f>
        <v>0</v>
      </c>
      <c r="I49" s="51">
        <f t="shared" si="11"/>
        <v>0</v>
      </c>
    </row>
    <row r="50" spans="1:9" s="207" customFormat="1" ht="21.75" customHeight="1">
      <c r="A50" s="73" t="s">
        <v>377</v>
      </c>
      <c r="B50" s="74">
        <v>126</v>
      </c>
      <c r="C50" s="75">
        <v>1</v>
      </c>
      <c r="D50" s="75">
        <v>4</v>
      </c>
      <c r="E50" s="76">
        <v>7730099920</v>
      </c>
      <c r="F50" s="77">
        <v>0</v>
      </c>
      <c r="G50" s="51">
        <f>G51</f>
        <v>1000</v>
      </c>
      <c r="H50" s="51">
        <f t="shared" ref="H50:I50" si="12">H51</f>
        <v>0</v>
      </c>
      <c r="I50" s="51">
        <f t="shared" si="12"/>
        <v>0</v>
      </c>
    </row>
    <row r="51" spans="1:9" s="207" customFormat="1" ht="21.75" customHeight="1">
      <c r="A51" s="73" t="s">
        <v>378</v>
      </c>
      <c r="B51" s="74">
        <v>126</v>
      </c>
      <c r="C51" s="75">
        <v>1</v>
      </c>
      <c r="D51" s="75">
        <v>4</v>
      </c>
      <c r="E51" s="76">
        <v>7730099920</v>
      </c>
      <c r="F51" s="77">
        <v>830</v>
      </c>
      <c r="G51" s="51">
        <f>G52</f>
        <v>1000</v>
      </c>
      <c r="H51" s="51">
        <f t="shared" ref="H51:I51" si="13">H52</f>
        <v>0</v>
      </c>
      <c r="I51" s="51">
        <f t="shared" si="13"/>
        <v>0</v>
      </c>
    </row>
    <row r="52" spans="1:9" s="207" customFormat="1" ht="21.75" customHeight="1">
      <c r="A52" s="73" t="s">
        <v>379</v>
      </c>
      <c r="B52" s="74">
        <v>126</v>
      </c>
      <c r="C52" s="75">
        <v>1</v>
      </c>
      <c r="D52" s="75">
        <v>4</v>
      </c>
      <c r="E52" s="76">
        <v>7730099920</v>
      </c>
      <c r="F52" s="77">
        <v>831</v>
      </c>
      <c r="G52" s="51">
        <v>1000</v>
      </c>
      <c r="H52" s="51">
        <v>0</v>
      </c>
      <c r="I52" s="79">
        <v>0</v>
      </c>
    </row>
    <row r="53" spans="1:9" s="207" customFormat="1" ht="32.25" customHeight="1">
      <c r="A53" s="205" t="s">
        <v>92</v>
      </c>
      <c r="B53" s="74">
        <v>126</v>
      </c>
      <c r="C53" s="264">
        <v>1</v>
      </c>
      <c r="D53" s="264">
        <v>6</v>
      </c>
      <c r="E53" s="90">
        <v>0</v>
      </c>
      <c r="F53" s="265">
        <v>0</v>
      </c>
      <c r="G53" s="78">
        <f t="shared" ref="G53:I57" si="14">G54</f>
        <v>31638</v>
      </c>
      <c r="H53" s="78">
        <f t="shared" si="14"/>
        <v>31638</v>
      </c>
      <c r="I53" s="79">
        <f t="shared" si="14"/>
        <v>31638</v>
      </c>
    </row>
    <row r="54" spans="1:9" ht="48" customHeight="1">
      <c r="A54" s="73" t="s">
        <v>291</v>
      </c>
      <c r="B54" s="74">
        <v>126</v>
      </c>
      <c r="C54" s="75">
        <v>1</v>
      </c>
      <c r="D54" s="75">
        <v>6</v>
      </c>
      <c r="E54" s="76">
        <v>5700000000</v>
      </c>
      <c r="F54" s="77">
        <v>0</v>
      </c>
      <c r="G54" s="78">
        <f t="shared" si="14"/>
        <v>31638</v>
      </c>
      <c r="H54" s="78">
        <f t="shared" si="14"/>
        <v>31638</v>
      </c>
      <c r="I54" s="79">
        <f t="shared" si="14"/>
        <v>31638</v>
      </c>
    </row>
    <row r="55" spans="1:9" ht="24" customHeight="1">
      <c r="A55" s="73" t="s">
        <v>252</v>
      </c>
      <c r="B55" s="74">
        <v>126</v>
      </c>
      <c r="C55" s="75">
        <v>1</v>
      </c>
      <c r="D55" s="75">
        <v>6</v>
      </c>
      <c r="E55" s="76">
        <v>5740000000</v>
      </c>
      <c r="F55" s="77">
        <v>0</v>
      </c>
      <c r="G55" s="78">
        <f t="shared" si="14"/>
        <v>31638</v>
      </c>
      <c r="H55" s="78">
        <f t="shared" si="14"/>
        <v>31638</v>
      </c>
      <c r="I55" s="79">
        <f t="shared" si="14"/>
        <v>31638</v>
      </c>
    </row>
    <row r="56" spans="1:9" ht="32.25" customHeight="1">
      <c r="A56" s="73" t="s">
        <v>251</v>
      </c>
      <c r="B56" s="74">
        <v>126</v>
      </c>
      <c r="C56" s="75">
        <v>1</v>
      </c>
      <c r="D56" s="75">
        <v>6</v>
      </c>
      <c r="E56" s="76">
        <v>5740500000</v>
      </c>
      <c r="F56" s="77">
        <v>0</v>
      </c>
      <c r="G56" s="78">
        <f t="shared" si="14"/>
        <v>31638</v>
      </c>
      <c r="H56" s="78">
        <f t="shared" si="14"/>
        <v>31638</v>
      </c>
      <c r="I56" s="79">
        <f t="shared" si="14"/>
        <v>31638</v>
      </c>
    </row>
    <row r="57" spans="1:9" ht="61.15" customHeight="1">
      <c r="A57" s="73" t="s">
        <v>342</v>
      </c>
      <c r="B57" s="74">
        <v>126</v>
      </c>
      <c r="C57" s="75">
        <v>1</v>
      </c>
      <c r="D57" s="75">
        <v>6</v>
      </c>
      <c r="E57" s="76" t="s">
        <v>331</v>
      </c>
      <c r="F57" s="77">
        <v>0</v>
      </c>
      <c r="G57" s="78">
        <f t="shared" si="14"/>
        <v>31638</v>
      </c>
      <c r="H57" s="78">
        <f t="shared" si="14"/>
        <v>31638</v>
      </c>
      <c r="I57" s="79">
        <f t="shared" si="14"/>
        <v>31638</v>
      </c>
    </row>
    <row r="58" spans="1:9" ht="24" customHeight="1">
      <c r="A58" s="208" t="s">
        <v>39</v>
      </c>
      <c r="B58" s="74">
        <v>126</v>
      </c>
      <c r="C58" s="75">
        <v>1</v>
      </c>
      <c r="D58" s="75">
        <v>6</v>
      </c>
      <c r="E58" s="76" t="s">
        <v>331</v>
      </c>
      <c r="F58" s="77">
        <v>540</v>
      </c>
      <c r="G58" s="51">
        <v>31638</v>
      </c>
      <c r="H58" s="51">
        <v>31638</v>
      </c>
      <c r="I58" s="51">
        <v>31638</v>
      </c>
    </row>
    <row r="59" spans="1:9" ht="24" customHeight="1">
      <c r="A59" s="209" t="s">
        <v>105</v>
      </c>
      <c r="B59" s="74">
        <v>126</v>
      </c>
      <c r="C59" s="264">
        <v>1</v>
      </c>
      <c r="D59" s="264">
        <v>13</v>
      </c>
      <c r="E59" s="90">
        <v>0</v>
      </c>
      <c r="F59" s="265">
        <v>0</v>
      </c>
      <c r="G59" s="51">
        <f>G60</f>
        <v>3512</v>
      </c>
      <c r="H59" s="51">
        <f t="shared" ref="H59:I60" si="15">H60</f>
        <v>0</v>
      </c>
      <c r="I59" s="51">
        <f t="shared" si="15"/>
        <v>0</v>
      </c>
    </row>
    <row r="60" spans="1:9" ht="45.75" customHeight="1">
      <c r="A60" s="73" t="s">
        <v>291</v>
      </c>
      <c r="B60" s="74">
        <v>126</v>
      </c>
      <c r="C60" s="266">
        <v>1</v>
      </c>
      <c r="D60" s="266">
        <v>13</v>
      </c>
      <c r="E60" s="90">
        <v>5700000000</v>
      </c>
      <c r="F60" s="265">
        <v>0</v>
      </c>
      <c r="G60" s="51">
        <f>G61</f>
        <v>3512</v>
      </c>
      <c r="H60" s="51">
        <f t="shared" si="15"/>
        <v>0</v>
      </c>
      <c r="I60" s="51">
        <f t="shared" si="15"/>
        <v>0</v>
      </c>
    </row>
    <row r="61" spans="1:9" ht="27" customHeight="1">
      <c r="A61" s="208" t="s">
        <v>252</v>
      </c>
      <c r="B61" s="74">
        <v>126</v>
      </c>
      <c r="C61" s="75">
        <v>1</v>
      </c>
      <c r="D61" s="75">
        <v>13</v>
      </c>
      <c r="E61" s="76">
        <v>5740000000</v>
      </c>
      <c r="F61" s="77">
        <v>0</v>
      </c>
      <c r="G61" s="51">
        <f>G62</f>
        <v>3512</v>
      </c>
      <c r="H61" s="51">
        <f t="shared" ref="H61:I62" si="16">H62</f>
        <v>0</v>
      </c>
      <c r="I61" s="51">
        <f t="shared" si="16"/>
        <v>0</v>
      </c>
    </row>
    <row r="62" spans="1:9" ht="32.25" customHeight="1">
      <c r="A62" s="73" t="s">
        <v>251</v>
      </c>
      <c r="B62" s="74">
        <v>126</v>
      </c>
      <c r="C62" s="75">
        <v>1</v>
      </c>
      <c r="D62" s="75">
        <v>13</v>
      </c>
      <c r="E62" s="76">
        <v>5740500000</v>
      </c>
      <c r="F62" s="77">
        <v>0</v>
      </c>
      <c r="G62" s="51">
        <f>G63</f>
        <v>3512</v>
      </c>
      <c r="H62" s="51">
        <f t="shared" si="16"/>
        <v>0</v>
      </c>
      <c r="I62" s="51">
        <f t="shared" si="16"/>
        <v>0</v>
      </c>
    </row>
    <row r="63" spans="1:9" ht="24" customHeight="1">
      <c r="A63" s="208" t="s">
        <v>106</v>
      </c>
      <c r="B63" s="74">
        <v>126</v>
      </c>
      <c r="C63" s="75">
        <v>1</v>
      </c>
      <c r="D63" s="75">
        <v>13</v>
      </c>
      <c r="E63" s="76">
        <v>5740595100</v>
      </c>
      <c r="F63" s="77">
        <v>0</v>
      </c>
      <c r="G63" s="51">
        <f>G64</f>
        <v>3512</v>
      </c>
      <c r="H63" s="51">
        <f t="shared" ref="G63:I64" si="17">H64</f>
        <v>0</v>
      </c>
      <c r="I63" s="267">
        <f t="shared" si="17"/>
        <v>0</v>
      </c>
    </row>
    <row r="64" spans="1:9" ht="24" customHeight="1">
      <c r="A64" s="208" t="s">
        <v>84</v>
      </c>
      <c r="B64" s="74">
        <v>126</v>
      </c>
      <c r="C64" s="75">
        <v>1</v>
      </c>
      <c r="D64" s="75">
        <v>13</v>
      </c>
      <c r="E64" s="76">
        <v>5740595100</v>
      </c>
      <c r="F64" s="77">
        <v>850</v>
      </c>
      <c r="G64" s="51">
        <f t="shared" si="17"/>
        <v>3512</v>
      </c>
      <c r="H64" s="51">
        <f t="shared" si="17"/>
        <v>0</v>
      </c>
      <c r="I64" s="267">
        <f t="shared" si="17"/>
        <v>0</v>
      </c>
    </row>
    <row r="65" spans="1:9" ht="24" customHeight="1">
      <c r="A65" s="208" t="s">
        <v>86</v>
      </c>
      <c r="B65" s="74">
        <v>126</v>
      </c>
      <c r="C65" s="75">
        <v>1</v>
      </c>
      <c r="D65" s="75">
        <v>13</v>
      </c>
      <c r="E65" s="76">
        <v>5740595100</v>
      </c>
      <c r="F65" s="77">
        <v>853</v>
      </c>
      <c r="G65" s="51">
        <v>3512</v>
      </c>
      <c r="H65" s="51">
        <v>0</v>
      </c>
      <c r="I65" s="267">
        <v>0</v>
      </c>
    </row>
    <row r="66" spans="1:9" ht="24" customHeight="1">
      <c r="A66" s="145" t="s">
        <v>47</v>
      </c>
      <c r="B66" s="74">
        <v>126</v>
      </c>
      <c r="C66" s="264">
        <v>2</v>
      </c>
      <c r="D66" s="264">
        <v>0</v>
      </c>
      <c r="E66" s="90">
        <v>0</v>
      </c>
      <c r="F66" s="265">
        <v>0</v>
      </c>
      <c r="G66" s="210">
        <f t="shared" ref="G66:I70" si="18">G67</f>
        <v>154411.85</v>
      </c>
      <c r="H66" s="210">
        <f t="shared" si="18"/>
        <v>170100</v>
      </c>
      <c r="I66" s="211">
        <f t="shared" si="18"/>
        <v>186300</v>
      </c>
    </row>
    <row r="67" spans="1:9" ht="24" customHeight="1">
      <c r="A67" s="209" t="s">
        <v>48</v>
      </c>
      <c r="B67" s="74">
        <v>126</v>
      </c>
      <c r="C67" s="264">
        <v>2</v>
      </c>
      <c r="D67" s="264">
        <v>3</v>
      </c>
      <c r="E67" s="90">
        <v>0</v>
      </c>
      <c r="F67" s="265">
        <v>0</v>
      </c>
      <c r="G67" s="78">
        <f t="shared" si="18"/>
        <v>154411.85</v>
      </c>
      <c r="H67" s="78">
        <f t="shared" si="18"/>
        <v>170100</v>
      </c>
      <c r="I67" s="79">
        <f t="shared" si="18"/>
        <v>186300</v>
      </c>
    </row>
    <row r="68" spans="1:9" ht="45" customHeight="1">
      <c r="A68" s="208" t="s">
        <v>291</v>
      </c>
      <c r="B68" s="74">
        <v>126</v>
      </c>
      <c r="C68" s="75">
        <v>2</v>
      </c>
      <c r="D68" s="75">
        <v>3</v>
      </c>
      <c r="E68" s="76">
        <v>5700000000</v>
      </c>
      <c r="F68" s="77">
        <v>0</v>
      </c>
      <c r="G68" s="78">
        <f t="shared" si="18"/>
        <v>154411.85</v>
      </c>
      <c r="H68" s="78">
        <f t="shared" si="18"/>
        <v>170100</v>
      </c>
      <c r="I68" s="79">
        <f t="shared" si="18"/>
        <v>186300</v>
      </c>
    </row>
    <row r="69" spans="1:9" ht="23.25" customHeight="1">
      <c r="A69" s="208" t="s">
        <v>252</v>
      </c>
      <c r="B69" s="74">
        <v>126</v>
      </c>
      <c r="C69" s="75">
        <v>2</v>
      </c>
      <c r="D69" s="75">
        <v>3</v>
      </c>
      <c r="E69" s="76">
        <v>5740000000</v>
      </c>
      <c r="F69" s="77">
        <v>0</v>
      </c>
      <c r="G69" s="78">
        <f t="shared" si="18"/>
        <v>154411.85</v>
      </c>
      <c r="H69" s="78">
        <f t="shared" si="18"/>
        <v>170100</v>
      </c>
      <c r="I69" s="79">
        <f t="shared" si="18"/>
        <v>186300</v>
      </c>
    </row>
    <row r="70" spans="1:9" ht="32.25" customHeight="1">
      <c r="A70" s="208" t="s">
        <v>251</v>
      </c>
      <c r="B70" s="74">
        <v>126</v>
      </c>
      <c r="C70" s="75">
        <v>2</v>
      </c>
      <c r="D70" s="75">
        <v>3</v>
      </c>
      <c r="E70" s="76">
        <v>5740500000</v>
      </c>
      <c r="F70" s="77">
        <v>0</v>
      </c>
      <c r="G70" s="78">
        <f t="shared" si="18"/>
        <v>154411.85</v>
      </c>
      <c r="H70" s="78">
        <f t="shared" si="18"/>
        <v>170100</v>
      </c>
      <c r="I70" s="79">
        <f t="shared" si="18"/>
        <v>186300</v>
      </c>
    </row>
    <row r="71" spans="1:9" ht="32.25" customHeight="1">
      <c r="A71" s="73" t="s">
        <v>281</v>
      </c>
      <c r="B71" s="74">
        <v>126</v>
      </c>
      <c r="C71" s="75">
        <v>2</v>
      </c>
      <c r="D71" s="75">
        <v>3</v>
      </c>
      <c r="E71" s="76">
        <v>5740551180</v>
      </c>
      <c r="F71" s="77">
        <v>0</v>
      </c>
      <c r="G71" s="78">
        <f>G72+G75</f>
        <v>154411.85</v>
      </c>
      <c r="H71" s="78">
        <f t="shared" ref="H71:I71" si="19">H72+H75</f>
        <v>170100</v>
      </c>
      <c r="I71" s="78">
        <f t="shared" si="19"/>
        <v>186300</v>
      </c>
    </row>
    <row r="72" spans="1:9" ht="32.25" customHeight="1">
      <c r="A72" s="73" t="s">
        <v>60</v>
      </c>
      <c r="B72" s="74">
        <v>126</v>
      </c>
      <c r="C72" s="75">
        <v>2</v>
      </c>
      <c r="D72" s="75">
        <v>3</v>
      </c>
      <c r="E72" s="76">
        <v>5740551180</v>
      </c>
      <c r="F72" s="77">
        <v>120</v>
      </c>
      <c r="G72" s="78">
        <f>G73+G74</f>
        <v>154411.85</v>
      </c>
      <c r="H72" s="78">
        <f>H73+H74</f>
        <v>169100</v>
      </c>
      <c r="I72" s="79">
        <f>I73+I74</f>
        <v>185300</v>
      </c>
    </row>
    <row r="73" spans="1:9" ht="18.75" customHeight="1">
      <c r="A73" s="73" t="s">
        <v>44</v>
      </c>
      <c r="B73" s="74">
        <v>126</v>
      </c>
      <c r="C73" s="75">
        <v>2</v>
      </c>
      <c r="D73" s="75">
        <v>3</v>
      </c>
      <c r="E73" s="76">
        <v>5740551180</v>
      </c>
      <c r="F73" s="77">
        <v>121</v>
      </c>
      <c r="G73" s="51">
        <v>118595.89</v>
      </c>
      <c r="H73" s="51">
        <v>129800</v>
      </c>
      <c r="I73" s="79">
        <v>142300</v>
      </c>
    </row>
    <row r="74" spans="1:9" ht="46.5" customHeight="1">
      <c r="A74" s="73" t="s">
        <v>45</v>
      </c>
      <c r="B74" s="74">
        <v>126</v>
      </c>
      <c r="C74" s="75">
        <v>2</v>
      </c>
      <c r="D74" s="75">
        <v>3</v>
      </c>
      <c r="E74" s="76">
        <v>5740551180</v>
      </c>
      <c r="F74" s="77">
        <v>129</v>
      </c>
      <c r="G74" s="78">
        <v>35815.96</v>
      </c>
      <c r="H74" s="78">
        <v>39300</v>
      </c>
      <c r="I74" s="79">
        <v>43000</v>
      </c>
    </row>
    <row r="75" spans="1:9" ht="32.25" customHeight="1">
      <c r="A75" s="73" t="s">
        <v>64</v>
      </c>
      <c r="B75" s="74">
        <v>126</v>
      </c>
      <c r="C75" s="75">
        <v>2</v>
      </c>
      <c r="D75" s="75">
        <v>3</v>
      </c>
      <c r="E75" s="76">
        <v>5740551180</v>
      </c>
      <c r="F75" s="77">
        <v>240</v>
      </c>
      <c r="G75" s="78">
        <f t="shared" ref="G75:I75" si="20">G76</f>
        <v>0</v>
      </c>
      <c r="H75" s="78">
        <f t="shared" si="20"/>
        <v>1000</v>
      </c>
      <c r="I75" s="79">
        <f t="shared" si="20"/>
        <v>1000</v>
      </c>
    </row>
    <row r="76" spans="1:9" ht="22.5" customHeight="1">
      <c r="A76" s="73" t="s">
        <v>196</v>
      </c>
      <c r="B76" s="74">
        <v>126</v>
      </c>
      <c r="C76" s="75">
        <v>2</v>
      </c>
      <c r="D76" s="75">
        <v>3</v>
      </c>
      <c r="E76" s="76">
        <v>5740551180</v>
      </c>
      <c r="F76" s="77">
        <v>244</v>
      </c>
      <c r="G76" s="78">
        <v>0</v>
      </c>
      <c r="H76" s="78">
        <v>1000</v>
      </c>
      <c r="I76" s="79">
        <v>1000</v>
      </c>
    </row>
    <row r="77" spans="1:9" ht="32.25" customHeight="1">
      <c r="A77" s="148" t="s">
        <v>49</v>
      </c>
      <c r="B77" s="74">
        <v>126</v>
      </c>
      <c r="C77" s="264">
        <v>3</v>
      </c>
      <c r="D77" s="264">
        <v>0</v>
      </c>
      <c r="E77" s="90">
        <v>0</v>
      </c>
      <c r="F77" s="265">
        <v>0</v>
      </c>
      <c r="G77" s="210">
        <f>G78</f>
        <v>10281.6</v>
      </c>
      <c r="H77" s="210">
        <f t="shared" ref="H77:I83" si="21">H78</f>
        <v>4000</v>
      </c>
      <c r="I77" s="211">
        <f t="shared" si="21"/>
        <v>0</v>
      </c>
    </row>
    <row r="78" spans="1:9" ht="32.25" customHeight="1">
      <c r="A78" s="205" t="s">
        <v>195</v>
      </c>
      <c r="B78" s="74">
        <v>126</v>
      </c>
      <c r="C78" s="264">
        <v>3</v>
      </c>
      <c r="D78" s="264">
        <v>10</v>
      </c>
      <c r="E78" s="90">
        <v>0</v>
      </c>
      <c r="F78" s="265">
        <v>0</v>
      </c>
      <c r="G78" s="210">
        <f>G79</f>
        <v>10281.6</v>
      </c>
      <c r="H78" s="210">
        <f t="shared" si="21"/>
        <v>4000</v>
      </c>
      <c r="I78" s="211">
        <f t="shared" si="21"/>
        <v>0</v>
      </c>
    </row>
    <row r="79" spans="1:9" ht="46.15" customHeight="1">
      <c r="A79" s="73" t="s">
        <v>291</v>
      </c>
      <c r="B79" s="74">
        <v>126</v>
      </c>
      <c r="C79" s="75">
        <v>3</v>
      </c>
      <c r="D79" s="75">
        <v>10</v>
      </c>
      <c r="E79" s="76">
        <v>5700000000</v>
      </c>
      <c r="F79" s="77">
        <v>0</v>
      </c>
      <c r="G79" s="78">
        <f>G81</f>
        <v>10281.6</v>
      </c>
      <c r="H79" s="78">
        <f>H81</f>
        <v>4000</v>
      </c>
      <c r="I79" s="79">
        <f>I81</f>
        <v>0</v>
      </c>
    </row>
    <row r="80" spans="1:9" ht="24" customHeight="1">
      <c r="A80" s="73" t="s">
        <v>252</v>
      </c>
      <c r="B80" s="74">
        <v>126</v>
      </c>
      <c r="C80" s="75">
        <v>3</v>
      </c>
      <c r="D80" s="75">
        <v>10</v>
      </c>
      <c r="E80" s="76">
        <v>5740000000</v>
      </c>
      <c r="F80" s="77">
        <v>0</v>
      </c>
      <c r="G80" s="78">
        <f>G81</f>
        <v>10281.6</v>
      </c>
      <c r="H80" s="78">
        <f>H81</f>
        <v>4000</v>
      </c>
      <c r="I80" s="79">
        <f>I81</f>
        <v>0</v>
      </c>
    </row>
    <row r="81" spans="1:9" ht="24" customHeight="1">
      <c r="A81" s="73" t="s">
        <v>253</v>
      </c>
      <c r="B81" s="74">
        <v>126</v>
      </c>
      <c r="C81" s="75">
        <v>3</v>
      </c>
      <c r="D81" s="75">
        <v>10</v>
      </c>
      <c r="E81" s="76">
        <v>5740100000</v>
      </c>
      <c r="F81" s="77">
        <v>0</v>
      </c>
      <c r="G81" s="78">
        <f>G82</f>
        <v>10281.6</v>
      </c>
      <c r="H81" s="78">
        <f t="shared" si="21"/>
        <v>4000</v>
      </c>
      <c r="I81" s="79">
        <f t="shared" si="21"/>
        <v>0</v>
      </c>
    </row>
    <row r="82" spans="1:9" ht="32.25" customHeight="1">
      <c r="A82" s="73" t="s">
        <v>254</v>
      </c>
      <c r="B82" s="74">
        <v>126</v>
      </c>
      <c r="C82" s="75">
        <v>3</v>
      </c>
      <c r="D82" s="75">
        <v>10</v>
      </c>
      <c r="E82" s="76">
        <v>5740195020</v>
      </c>
      <c r="F82" s="77">
        <v>0</v>
      </c>
      <c r="G82" s="78">
        <f>G83</f>
        <v>10281.6</v>
      </c>
      <c r="H82" s="78">
        <f>H83</f>
        <v>4000</v>
      </c>
      <c r="I82" s="79">
        <f>I83</f>
        <v>0</v>
      </c>
    </row>
    <row r="83" spans="1:9" ht="32.25" customHeight="1">
      <c r="A83" s="73" t="s">
        <v>64</v>
      </c>
      <c r="B83" s="74">
        <v>126</v>
      </c>
      <c r="C83" s="75">
        <v>3</v>
      </c>
      <c r="D83" s="75">
        <v>10</v>
      </c>
      <c r="E83" s="76">
        <v>5740195020</v>
      </c>
      <c r="F83" s="77">
        <v>240</v>
      </c>
      <c r="G83" s="78">
        <f>G84</f>
        <v>10281.6</v>
      </c>
      <c r="H83" s="78">
        <f>H84</f>
        <v>4000</v>
      </c>
      <c r="I83" s="79">
        <f t="shared" si="21"/>
        <v>0</v>
      </c>
    </row>
    <row r="84" spans="1:9" ht="24.75" customHeight="1">
      <c r="A84" s="73" t="s">
        <v>196</v>
      </c>
      <c r="B84" s="74">
        <v>126</v>
      </c>
      <c r="C84" s="75">
        <v>3</v>
      </c>
      <c r="D84" s="75">
        <v>10</v>
      </c>
      <c r="E84" s="76">
        <v>5740195020</v>
      </c>
      <c r="F84" s="77">
        <v>244</v>
      </c>
      <c r="G84" s="51">
        <v>10281.6</v>
      </c>
      <c r="H84" s="51">
        <v>4000</v>
      </c>
      <c r="I84" s="79">
        <v>0</v>
      </c>
    </row>
    <row r="85" spans="1:9" ht="24.75" customHeight="1">
      <c r="A85" s="148" t="s">
        <v>51</v>
      </c>
      <c r="B85" s="74">
        <v>126</v>
      </c>
      <c r="C85" s="264">
        <v>4</v>
      </c>
      <c r="D85" s="264">
        <v>0</v>
      </c>
      <c r="E85" s="90">
        <v>0</v>
      </c>
      <c r="F85" s="265">
        <v>0</v>
      </c>
      <c r="G85" s="210">
        <f>G86+G99</f>
        <v>1075433.31</v>
      </c>
      <c r="H85" s="210">
        <f t="shared" ref="H85:I85" si="22">H86+H99</f>
        <v>863050</v>
      </c>
      <c r="I85" s="210">
        <f t="shared" si="22"/>
        <v>896050</v>
      </c>
    </row>
    <row r="86" spans="1:9" ht="24.75" customHeight="1">
      <c r="A86" s="212" t="s">
        <v>52</v>
      </c>
      <c r="B86" s="74">
        <v>126</v>
      </c>
      <c r="C86" s="264">
        <v>4</v>
      </c>
      <c r="D86" s="264">
        <v>9</v>
      </c>
      <c r="E86" s="90">
        <v>0</v>
      </c>
      <c r="F86" s="265">
        <v>0</v>
      </c>
      <c r="G86" s="210">
        <f>G87+G94</f>
        <v>1075333.31</v>
      </c>
      <c r="H86" s="210">
        <f t="shared" ref="H86:I86" si="23">H87+H94</f>
        <v>863000</v>
      </c>
      <c r="I86" s="210">
        <f t="shared" si="23"/>
        <v>896000</v>
      </c>
    </row>
    <row r="87" spans="1:9" ht="46.5" customHeight="1">
      <c r="A87" s="73" t="s">
        <v>291</v>
      </c>
      <c r="B87" s="74">
        <v>126</v>
      </c>
      <c r="C87" s="264">
        <v>4</v>
      </c>
      <c r="D87" s="264">
        <v>9</v>
      </c>
      <c r="E87" s="90">
        <v>5700000000</v>
      </c>
      <c r="F87" s="265">
        <v>0</v>
      </c>
      <c r="G87" s="78">
        <f>G89</f>
        <v>1065117.31</v>
      </c>
      <c r="H87" s="78">
        <f t="shared" ref="H87:I87" si="24">H89</f>
        <v>863000</v>
      </c>
      <c r="I87" s="78">
        <f t="shared" si="24"/>
        <v>896000</v>
      </c>
    </row>
    <row r="88" spans="1:9" ht="22.5" customHeight="1">
      <c r="A88" s="73" t="s">
        <v>252</v>
      </c>
      <c r="B88" s="74">
        <v>126</v>
      </c>
      <c r="C88" s="264">
        <v>4</v>
      </c>
      <c r="D88" s="264">
        <v>9</v>
      </c>
      <c r="E88" s="90">
        <v>5740000000</v>
      </c>
      <c r="F88" s="265">
        <v>0</v>
      </c>
      <c r="G88" s="78">
        <f>G89</f>
        <v>1065117.31</v>
      </c>
      <c r="H88" s="78">
        <f>H89</f>
        <v>863000</v>
      </c>
      <c r="I88" s="79">
        <f>I89</f>
        <v>896000</v>
      </c>
    </row>
    <row r="89" spans="1:9" ht="22.5" customHeight="1">
      <c r="A89" s="73" t="s">
        <v>255</v>
      </c>
      <c r="B89" s="74">
        <v>126</v>
      </c>
      <c r="C89" s="75">
        <v>4</v>
      </c>
      <c r="D89" s="75">
        <v>9</v>
      </c>
      <c r="E89" s="76">
        <v>5740200000</v>
      </c>
      <c r="F89" s="77">
        <v>0</v>
      </c>
      <c r="G89" s="78">
        <f>G90</f>
        <v>1065117.31</v>
      </c>
      <c r="H89" s="78">
        <f t="shared" ref="H89:I90" si="25">H90</f>
        <v>863000</v>
      </c>
      <c r="I89" s="79">
        <f t="shared" si="25"/>
        <v>896000</v>
      </c>
    </row>
    <row r="90" spans="1:9" ht="32.25" customHeight="1">
      <c r="A90" s="73" t="s">
        <v>256</v>
      </c>
      <c r="B90" s="74">
        <v>126</v>
      </c>
      <c r="C90" s="75">
        <v>4</v>
      </c>
      <c r="D90" s="75">
        <v>9</v>
      </c>
      <c r="E90" s="76">
        <v>5740295280</v>
      </c>
      <c r="F90" s="77">
        <v>0</v>
      </c>
      <c r="G90" s="78">
        <f>G91</f>
        <v>1065117.31</v>
      </c>
      <c r="H90" s="78">
        <f t="shared" si="25"/>
        <v>863000</v>
      </c>
      <c r="I90" s="79">
        <f t="shared" si="25"/>
        <v>896000</v>
      </c>
    </row>
    <row r="91" spans="1:9" ht="32.25" customHeight="1">
      <c r="A91" s="73" t="s">
        <v>64</v>
      </c>
      <c r="B91" s="74">
        <v>126</v>
      </c>
      <c r="C91" s="75">
        <v>4</v>
      </c>
      <c r="D91" s="75">
        <v>9</v>
      </c>
      <c r="E91" s="76">
        <v>5740295280</v>
      </c>
      <c r="F91" s="77">
        <v>240</v>
      </c>
      <c r="G91" s="78">
        <f>G92+G93</f>
        <v>1065117.31</v>
      </c>
      <c r="H91" s="78">
        <f>H92+H93</f>
        <v>863000</v>
      </c>
      <c r="I91" s="79">
        <f>I92+I93</f>
        <v>896000</v>
      </c>
    </row>
    <row r="92" spans="1:9" ht="21" customHeight="1">
      <c r="A92" s="73" t="s">
        <v>196</v>
      </c>
      <c r="B92" s="74">
        <v>126</v>
      </c>
      <c r="C92" s="75">
        <v>4</v>
      </c>
      <c r="D92" s="75">
        <v>9</v>
      </c>
      <c r="E92" s="76">
        <v>5740295280</v>
      </c>
      <c r="F92" s="77">
        <v>244</v>
      </c>
      <c r="G92" s="78">
        <v>924784</v>
      </c>
      <c r="H92" s="78">
        <v>743000</v>
      </c>
      <c r="I92" s="79">
        <v>766000</v>
      </c>
    </row>
    <row r="93" spans="1:9" ht="21" customHeight="1">
      <c r="A93" s="73" t="s">
        <v>186</v>
      </c>
      <c r="B93" s="74">
        <v>126</v>
      </c>
      <c r="C93" s="75">
        <v>4</v>
      </c>
      <c r="D93" s="75">
        <v>9</v>
      </c>
      <c r="E93" s="76">
        <v>5740295280</v>
      </c>
      <c r="F93" s="77">
        <v>247</v>
      </c>
      <c r="G93" s="78">
        <v>140333.31</v>
      </c>
      <c r="H93" s="78">
        <v>120000</v>
      </c>
      <c r="I93" s="79">
        <v>130000</v>
      </c>
    </row>
    <row r="94" spans="1:9" ht="21" customHeight="1">
      <c r="A94" s="73" t="s">
        <v>375</v>
      </c>
      <c r="B94" s="74">
        <v>126</v>
      </c>
      <c r="C94" s="75">
        <v>4</v>
      </c>
      <c r="D94" s="75">
        <v>9</v>
      </c>
      <c r="E94" s="76">
        <v>7700000000</v>
      </c>
      <c r="F94" s="77">
        <v>0</v>
      </c>
      <c r="G94" s="78">
        <f>G95</f>
        <v>10216</v>
      </c>
      <c r="H94" s="78">
        <f t="shared" ref="H94:I94" si="26">H95</f>
        <v>0</v>
      </c>
      <c r="I94" s="78">
        <f t="shared" si="26"/>
        <v>0</v>
      </c>
    </row>
    <row r="95" spans="1:9" ht="21" customHeight="1">
      <c r="A95" s="73" t="s">
        <v>376</v>
      </c>
      <c r="B95" s="74">
        <v>126</v>
      </c>
      <c r="C95" s="75">
        <v>4</v>
      </c>
      <c r="D95" s="75">
        <v>9</v>
      </c>
      <c r="E95" s="76">
        <v>7730000000</v>
      </c>
      <c r="F95" s="77">
        <v>0</v>
      </c>
      <c r="G95" s="78">
        <f>G96</f>
        <v>10216</v>
      </c>
      <c r="H95" s="78">
        <f t="shared" ref="H95:I95" si="27">H96</f>
        <v>0</v>
      </c>
      <c r="I95" s="78">
        <f t="shared" si="27"/>
        <v>0</v>
      </c>
    </row>
    <row r="96" spans="1:9" ht="21" customHeight="1">
      <c r="A96" s="73" t="s">
        <v>377</v>
      </c>
      <c r="B96" s="74">
        <v>126</v>
      </c>
      <c r="C96" s="75">
        <v>4</v>
      </c>
      <c r="D96" s="75">
        <v>9</v>
      </c>
      <c r="E96" s="76">
        <v>7730099920</v>
      </c>
      <c r="F96" s="77">
        <v>0</v>
      </c>
      <c r="G96" s="78">
        <f>G97</f>
        <v>10216</v>
      </c>
      <c r="H96" s="78">
        <f t="shared" ref="H96:I96" si="28">H97</f>
        <v>0</v>
      </c>
      <c r="I96" s="78">
        <f t="shared" si="28"/>
        <v>0</v>
      </c>
    </row>
    <row r="97" spans="1:9" ht="21" customHeight="1">
      <c r="A97" s="73" t="s">
        <v>378</v>
      </c>
      <c r="B97" s="74">
        <v>126</v>
      </c>
      <c r="C97" s="75">
        <v>4</v>
      </c>
      <c r="D97" s="75">
        <v>9</v>
      </c>
      <c r="E97" s="76">
        <v>7730099920</v>
      </c>
      <c r="F97" s="77">
        <v>830</v>
      </c>
      <c r="G97" s="78">
        <f>G98</f>
        <v>10216</v>
      </c>
      <c r="H97" s="78">
        <f t="shared" ref="H97:I97" si="29">H98</f>
        <v>0</v>
      </c>
      <c r="I97" s="78">
        <f t="shared" si="29"/>
        <v>0</v>
      </c>
    </row>
    <row r="98" spans="1:9" ht="21" customHeight="1">
      <c r="A98" s="73" t="s">
        <v>379</v>
      </c>
      <c r="B98" s="74">
        <v>126</v>
      </c>
      <c r="C98" s="75">
        <v>4</v>
      </c>
      <c r="D98" s="75">
        <v>9</v>
      </c>
      <c r="E98" s="76">
        <v>7730099920</v>
      </c>
      <c r="F98" s="77">
        <v>831</v>
      </c>
      <c r="G98" s="78">
        <v>10216</v>
      </c>
      <c r="H98" s="78">
        <v>0</v>
      </c>
      <c r="I98" s="316">
        <v>0</v>
      </c>
    </row>
    <row r="99" spans="1:9" ht="21" customHeight="1">
      <c r="A99" s="205" t="s">
        <v>197</v>
      </c>
      <c r="B99" s="74">
        <v>126</v>
      </c>
      <c r="C99" s="75">
        <v>4</v>
      </c>
      <c r="D99" s="75">
        <v>12</v>
      </c>
      <c r="E99" s="76">
        <v>0</v>
      </c>
      <c r="F99" s="77">
        <v>0</v>
      </c>
      <c r="G99" s="78">
        <f>G100</f>
        <v>100</v>
      </c>
      <c r="H99" s="78">
        <f t="shared" ref="H99:I99" si="30">H100</f>
        <v>50</v>
      </c>
      <c r="I99" s="78">
        <f t="shared" si="30"/>
        <v>50</v>
      </c>
    </row>
    <row r="100" spans="1:9" ht="50.25" customHeight="1">
      <c r="A100" s="73" t="s">
        <v>291</v>
      </c>
      <c r="B100" s="74">
        <v>126</v>
      </c>
      <c r="C100" s="75">
        <v>4</v>
      </c>
      <c r="D100" s="75">
        <v>12</v>
      </c>
      <c r="E100" s="76">
        <v>5700000000</v>
      </c>
      <c r="F100" s="77">
        <v>0</v>
      </c>
      <c r="G100" s="78">
        <f t="shared" ref="G100:G104" si="31">G101</f>
        <v>100</v>
      </c>
      <c r="H100" s="78">
        <f t="shared" ref="H100:I100" si="32">H101</f>
        <v>50</v>
      </c>
      <c r="I100" s="78">
        <f t="shared" si="32"/>
        <v>50</v>
      </c>
    </row>
    <row r="101" spans="1:9" ht="21" customHeight="1">
      <c r="A101" s="73" t="s">
        <v>252</v>
      </c>
      <c r="B101" s="74">
        <v>126</v>
      </c>
      <c r="C101" s="75">
        <v>4</v>
      </c>
      <c r="D101" s="75">
        <v>12</v>
      </c>
      <c r="E101" s="76">
        <v>5740000000</v>
      </c>
      <c r="F101" s="77">
        <v>0</v>
      </c>
      <c r="G101" s="78">
        <f t="shared" si="31"/>
        <v>100</v>
      </c>
      <c r="H101" s="78">
        <f>H102</f>
        <v>50</v>
      </c>
      <c r="I101" s="78">
        <f>I102</f>
        <v>50</v>
      </c>
    </row>
    <row r="102" spans="1:9" ht="32.25" customHeight="1">
      <c r="A102" s="73" t="s">
        <v>257</v>
      </c>
      <c r="B102" s="74">
        <v>126</v>
      </c>
      <c r="C102" s="75">
        <v>4</v>
      </c>
      <c r="D102" s="75">
        <v>12</v>
      </c>
      <c r="E102" s="76">
        <v>5740300000</v>
      </c>
      <c r="F102" s="77">
        <v>0</v>
      </c>
      <c r="G102" s="78">
        <f t="shared" si="31"/>
        <v>100</v>
      </c>
      <c r="H102" s="78">
        <f t="shared" ref="H102:I102" si="33">H103</f>
        <v>50</v>
      </c>
      <c r="I102" s="78">
        <f t="shared" si="33"/>
        <v>50</v>
      </c>
    </row>
    <row r="103" spans="1:9" ht="46.5" customHeight="1">
      <c r="A103" s="73" t="s">
        <v>359</v>
      </c>
      <c r="B103" s="74">
        <v>126</v>
      </c>
      <c r="C103" s="75">
        <v>4</v>
      </c>
      <c r="D103" s="75">
        <v>12</v>
      </c>
      <c r="E103" s="76">
        <v>5740390050</v>
      </c>
      <c r="F103" s="77">
        <v>0</v>
      </c>
      <c r="G103" s="78">
        <f t="shared" si="31"/>
        <v>100</v>
      </c>
      <c r="H103" s="78">
        <f t="shared" ref="H103:I103" si="34">H104</f>
        <v>50</v>
      </c>
      <c r="I103" s="78">
        <f t="shared" si="34"/>
        <v>50</v>
      </c>
    </row>
    <row r="104" spans="1:9" ht="33" customHeight="1">
      <c r="A104" s="73" t="s">
        <v>64</v>
      </c>
      <c r="B104" s="74">
        <v>126</v>
      </c>
      <c r="C104" s="75">
        <v>4</v>
      </c>
      <c r="D104" s="75">
        <v>12</v>
      </c>
      <c r="E104" s="76">
        <v>5740390050</v>
      </c>
      <c r="F104" s="77">
        <v>240</v>
      </c>
      <c r="G104" s="78">
        <f t="shared" si="31"/>
        <v>100</v>
      </c>
      <c r="H104" s="78">
        <f t="shared" ref="H104:I104" si="35">H105</f>
        <v>50</v>
      </c>
      <c r="I104" s="78">
        <f t="shared" si="35"/>
        <v>50</v>
      </c>
    </row>
    <row r="105" spans="1:9" ht="21" customHeight="1">
      <c r="A105" s="73" t="s">
        <v>196</v>
      </c>
      <c r="B105" s="74">
        <v>126</v>
      </c>
      <c r="C105" s="75">
        <v>4</v>
      </c>
      <c r="D105" s="75">
        <v>12</v>
      </c>
      <c r="E105" s="76">
        <v>5740390050</v>
      </c>
      <c r="F105" s="77">
        <v>244</v>
      </c>
      <c r="G105" s="78">
        <v>100</v>
      </c>
      <c r="H105" s="78">
        <v>50</v>
      </c>
      <c r="I105" s="316">
        <v>50</v>
      </c>
    </row>
    <row r="106" spans="1:9" ht="24.75" customHeight="1">
      <c r="A106" s="148" t="s">
        <v>85</v>
      </c>
      <c r="B106" s="74">
        <v>126</v>
      </c>
      <c r="C106" s="264">
        <v>5</v>
      </c>
      <c r="D106" s="264">
        <v>0</v>
      </c>
      <c r="E106" s="90">
        <v>0</v>
      </c>
      <c r="F106" s="265">
        <v>0</v>
      </c>
      <c r="G106" s="210">
        <f>G107+G114</f>
        <v>682100.82</v>
      </c>
      <c r="H106" s="210">
        <f>H107+H114</f>
        <v>53866</v>
      </c>
      <c r="I106" s="210">
        <f>I107+I114</f>
        <v>7356</v>
      </c>
    </row>
    <row r="107" spans="1:9" ht="24.75" hidden="1" customHeight="1">
      <c r="A107" s="82" t="s">
        <v>304</v>
      </c>
      <c r="B107" s="74">
        <v>126</v>
      </c>
      <c r="C107" s="264">
        <v>5</v>
      </c>
      <c r="D107" s="264">
        <v>2</v>
      </c>
      <c r="E107" s="90">
        <v>0</v>
      </c>
      <c r="F107" s="265">
        <v>0</v>
      </c>
      <c r="G107" s="210">
        <f t="shared" ref="G107:G112" si="36">G108</f>
        <v>0</v>
      </c>
      <c r="H107" s="210">
        <f t="shared" ref="H107:I112" si="37">H108</f>
        <v>0</v>
      </c>
      <c r="I107" s="210">
        <f t="shared" si="37"/>
        <v>0</v>
      </c>
    </row>
    <row r="108" spans="1:9" ht="48.75" hidden="1" customHeight="1">
      <c r="A108" s="73" t="s">
        <v>291</v>
      </c>
      <c r="B108" s="74">
        <v>126</v>
      </c>
      <c r="C108" s="75">
        <v>5</v>
      </c>
      <c r="D108" s="75">
        <v>2</v>
      </c>
      <c r="E108" s="76">
        <v>5700000000</v>
      </c>
      <c r="F108" s="77">
        <v>0</v>
      </c>
      <c r="G108" s="78">
        <f t="shared" si="36"/>
        <v>0</v>
      </c>
      <c r="H108" s="78">
        <f t="shared" si="37"/>
        <v>0</v>
      </c>
      <c r="I108" s="78">
        <f t="shared" si="37"/>
        <v>0</v>
      </c>
    </row>
    <row r="109" spans="1:9" ht="22.5" hidden="1" customHeight="1">
      <c r="A109" s="73" t="s">
        <v>252</v>
      </c>
      <c r="B109" s="74">
        <v>126</v>
      </c>
      <c r="C109" s="75">
        <v>5</v>
      </c>
      <c r="D109" s="75">
        <v>2</v>
      </c>
      <c r="E109" s="76">
        <v>5740000000</v>
      </c>
      <c r="F109" s="77">
        <v>0</v>
      </c>
      <c r="G109" s="78">
        <f t="shared" si="36"/>
        <v>0</v>
      </c>
      <c r="H109" s="78">
        <f t="shared" si="37"/>
        <v>0</v>
      </c>
      <c r="I109" s="78">
        <f t="shared" si="37"/>
        <v>0</v>
      </c>
    </row>
    <row r="110" spans="1:9" ht="23.45" hidden="1" customHeight="1">
      <c r="A110" s="73" t="s">
        <v>324</v>
      </c>
      <c r="B110" s="74">
        <v>126</v>
      </c>
      <c r="C110" s="75">
        <v>5</v>
      </c>
      <c r="D110" s="75">
        <v>2</v>
      </c>
      <c r="E110" s="76">
        <v>5740600000</v>
      </c>
      <c r="F110" s="77">
        <v>0</v>
      </c>
      <c r="G110" s="78">
        <f t="shared" si="36"/>
        <v>0</v>
      </c>
      <c r="H110" s="78">
        <f t="shared" si="37"/>
        <v>0</v>
      </c>
      <c r="I110" s="78">
        <f t="shared" si="37"/>
        <v>0</v>
      </c>
    </row>
    <row r="111" spans="1:9" ht="32.25" hidden="1" customHeight="1">
      <c r="A111" s="73" t="s">
        <v>305</v>
      </c>
      <c r="B111" s="74">
        <v>126</v>
      </c>
      <c r="C111" s="75">
        <v>5</v>
      </c>
      <c r="D111" s="75">
        <v>2</v>
      </c>
      <c r="E111" s="76">
        <v>5740695580</v>
      </c>
      <c r="F111" s="77">
        <v>0</v>
      </c>
      <c r="G111" s="78">
        <f>G112</f>
        <v>0</v>
      </c>
      <c r="H111" s="78">
        <f t="shared" si="37"/>
        <v>0</v>
      </c>
      <c r="I111" s="78">
        <f t="shared" si="37"/>
        <v>0</v>
      </c>
    </row>
    <row r="112" spans="1:9" ht="32.25" hidden="1" customHeight="1">
      <c r="A112" s="73" t="s">
        <v>64</v>
      </c>
      <c r="B112" s="74">
        <v>126</v>
      </c>
      <c r="C112" s="75">
        <v>5</v>
      </c>
      <c r="D112" s="75">
        <v>2</v>
      </c>
      <c r="E112" s="76">
        <v>5740695580</v>
      </c>
      <c r="F112" s="77">
        <v>240</v>
      </c>
      <c r="G112" s="78">
        <f t="shared" si="36"/>
        <v>0</v>
      </c>
      <c r="H112" s="78">
        <f t="shared" si="37"/>
        <v>0</v>
      </c>
      <c r="I112" s="78">
        <f t="shared" si="37"/>
        <v>0</v>
      </c>
    </row>
    <row r="113" spans="1:9" ht="25.15" hidden="1" customHeight="1">
      <c r="A113" s="73" t="s">
        <v>196</v>
      </c>
      <c r="B113" s="74">
        <v>126</v>
      </c>
      <c r="C113" s="75">
        <v>5</v>
      </c>
      <c r="D113" s="75">
        <v>2</v>
      </c>
      <c r="E113" s="76">
        <v>5740695580</v>
      </c>
      <c r="F113" s="77">
        <v>244</v>
      </c>
      <c r="G113" s="78">
        <v>0</v>
      </c>
      <c r="H113" s="78">
        <v>0</v>
      </c>
      <c r="I113" s="78">
        <v>0</v>
      </c>
    </row>
    <row r="114" spans="1:9" ht="25.5" customHeight="1">
      <c r="A114" s="205" t="s">
        <v>83</v>
      </c>
      <c r="B114" s="74">
        <v>126</v>
      </c>
      <c r="C114" s="264">
        <v>5</v>
      </c>
      <c r="D114" s="264">
        <v>3</v>
      </c>
      <c r="E114" s="90">
        <v>0</v>
      </c>
      <c r="F114" s="265">
        <v>0</v>
      </c>
      <c r="G114" s="210">
        <f>G115</f>
        <v>682100.82</v>
      </c>
      <c r="H114" s="210">
        <f t="shared" ref="H114:I114" si="38">H115</f>
        <v>53866</v>
      </c>
      <c r="I114" s="210">
        <f t="shared" si="38"/>
        <v>7356</v>
      </c>
    </row>
    <row r="115" spans="1:9" ht="46.5" customHeight="1">
      <c r="A115" s="73" t="s">
        <v>291</v>
      </c>
      <c r="B115" s="74">
        <v>126</v>
      </c>
      <c r="C115" s="266">
        <v>5</v>
      </c>
      <c r="D115" s="266">
        <v>3</v>
      </c>
      <c r="E115" s="76">
        <v>5700000000</v>
      </c>
      <c r="F115" s="77">
        <v>0</v>
      </c>
      <c r="G115" s="78">
        <f>G116+G124</f>
        <v>682100.82</v>
      </c>
      <c r="H115" s="78">
        <f>H116+H124</f>
        <v>53866</v>
      </c>
      <c r="I115" s="78">
        <f>I116+I124</f>
        <v>7356</v>
      </c>
    </row>
    <row r="116" spans="1:9" ht="26.45" customHeight="1">
      <c r="A116" s="73" t="s">
        <v>252</v>
      </c>
      <c r="B116" s="74">
        <v>126</v>
      </c>
      <c r="C116" s="266">
        <v>5</v>
      </c>
      <c r="D116" s="266">
        <v>3</v>
      </c>
      <c r="E116" s="76">
        <v>5740000000</v>
      </c>
      <c r="F116" s="77">
        <v>0</v>
      </c>
      <c r="G116" s="78">
        <f>G117</f>
        <v>64554.82</v>
      </c>
      <c r="H116" s="78">
        <f t="shared" ref="H116:I116" si="39">H117</f>
        <v>53866</v>
      </c>
      <c r="I116" s="78">
        <f t="shared" si="39"/>
        <v>7356</v>
      </c>
    </row>
    <row r="117" spans="1:9" ht="33" customHeight="1">
      <c r="A117" s="73" t="s">
        <v>257</v>
      </c>
      <c r="B117" s="74">
        <v>126</v>
      </c>
      <c r="C117" s="266">
        <v>5</v>
      </c>
      <c r="D117" s="266">
        <v>3</v>
      </c>
      <c r="E117" s="76">
        <v>5740300000</v>
      </c>
      <c r="F117" s="77">
        <v>0</v>
      </c>
      <c r="G117" s="78">
        <f>G118</f>
        <v>64554.82</v>
      </c>
      <c r="H117" s="78">
        <f t="shared" ref="H117:I117" si="40">H118</f>
        <v>53866</v>
      </c>
      <c r="I117" s="78">
        <f t="shared" si="40"/>
        <v>7356</v>
      </c>
    </row>
    <row r="118" spans="1:9" ht="30.75" customHeight="1">
      <c r="A118" s="73" t="s">
        <v>260</v>
      </c>
      <c r="B118" s="74">
        <v>126</v>
      </c>
      <c r="C118" s="75">
        <v>5</v>
      </c>
      <c r="D118" s="75">
        <v>3</v>
      </c>
      <c r="E118" s="76">
        <v>5740395310</v>
      </c>
      <c r="F118" s="77">
        <v>0</v>
      </c>
      <c r="G118" s="78">
        <f>G119</f>
        <v>64554.82</v>
      </c>
      <c r="H118" s="78">
        <f t="shared" ref="H118:I118" si="41">H119</f>
        <v>53866</v>
      </c>
      <c r="I118" s="78">
        <f t="shared" si="41"/>
        <v>7356</v>
      </c>
    </row>
    <row r="119" spans="1:9" ht="30.75" customHeight="1">
      <c r="A119" s="73" t="s">
        <v>64</v>
      </c>
      <c r="B119" s="74">
        <v>126</v>
      </c>
      <c r="C119" s="75">
        <v>5</v>
      </c>
      <c r="D119" s="75">
        <v>3</v>
      </c>
      <c r="E119" s="76">
        <v>5740395310</v>
      </c>
      <c r="F119" s="77">
        <v>240</v>
      </c>
      <c r="G119" s="78">
        <f>G120</f>
        <v>64554.82</v>
      </c>
      <c r="H119" s="78">
        <f t="shared" ref="H119:I119" si="42">H120</f>
        <v>53866</v>
      </c>
      <c r="I119" s="78">
        <f t="shared" si="42"/>
        <v>7356</v>
      </c>
    </row>
    <row r="120" spans="1:9" ht="24.75" customHeight="1">
      <c r="A120" s="73" t="s">
        <v>196</v>
      </c>
      <c r="B120" s="74">
        <v>126</v>
      </c>
      <c r="C120" s="75">
        <v>5</v>
      </c>
      <c r="D120" s="75">
        <v>3</v>
      </c>
      <c r="E120" s="76">
        <v>5740395310</v>
      </c>
      <c r="F120" s="77">
        <v>244</v>
      </c>
      <c r="G120" s="78">
        <v>64554.82</v>
      </c>
      <c r="H120" s="78">
        <v>53866</v>
      </c>
      <c r="I120" s="79">
        <v>7356</v>
      </c>
    </row>
    <row r="121" spans="1:9" ht="34.9" hidden="1" customHeight="1">
      <c r="A121" s="73" t="s">
        <v>261</v>
      </c>
      <c r="B121" s="74">
        <v>126</v>
      </c>
      <c r="C121" s="75">
        <v>5</v>
      </c>
      <c r="D121" s="75">
        <v>3</v>
      </c>
      <c r="E121" s="76" t="s">
        <v>262</v>
      </c>
      <c r="F121" s="77">
        <v>0</v>
      </c>
      <c r="G121" s="78">
        <f>G122</f>
        <v>0</v>
      </c>
      <c r="H121" s="78">
        <f t="shared" ref="H121:I121" si="43">H122</f>
        <v>0</v>
      </c>
      <c r="I121" s="78">
        <f t="shared" si="43"/>
        <v>0</v>
      </c>
    </row>
    <row r="122" spans="1:9" ht="50.45" hidden="1" customHeight="1">
      <c r="A122" s="73" t="s">
        <v>64</v>
      </c>
      <c r="B122" s="74">
        <v>126</v>
      </c>
      <c r="C122" s="75">
        <v>5</v>
      </c>
      <c r="D122" s="75">
        <v>3</v>
      </c>
      <c r="E122" s="76" t="s">
        <v>262</v>
      </c>
      <c r="F122" s="77">
        <v>240</v>
      </c>
      <c r="G122" s="78">
        <f>G123</f>
        <v>0</v>
      </c>
      <c r="H122" s="78">
        <f t="shared" ref="H122:I122" si="44">H123</f>
        <v>0</v>
      </c>
      <c r="I122" s="78">
        <f t="shared" si="44"/>
        <v>0</v>
      </c>
    </row>
    <row r="123" spans="1:9" ht="38.450000000000003" hidden="1" customHeight="1">
      <c r="A123" s="73" t="s">
        <v>196</v>
      </c>
      <c r="B123" s="74">
        <v>126</v>
      </c>
      <c r="C123" s="75">
        <v>5</v>
      </c>
      <c r="D123" s="75">
        <v>3</v>
      </c>
      <c r="E123" s="76" t="s">
        <v>262</v>
      </c>
      <c r="F123" s="77">
        <v>244</v>
      </c>
      <c r="G123" s="78">
        <v>0</v>
      </c>
      <c r="H123" s="78">
        <v>0</v>
      </c>
      <c r="I123" s="79">
        <v>0</v>
      </c>
    </row>
    <row r="124" spans="1:9" ht="24" customHeight="1">
      <c r="A124" s="73" t="s">
        <v>280</v>
      </c>
      <c r="B124" s="74">
        <v>126</v>
      </c>
      <c r="C124" s="75">
        <v>5</v>
      </c>
      <c r="D124" s="75">
        <v>3</v>
      </c>
      <c r="E124" s="76">
        <v>5750000000</v>
      </c>
      <c r="F124" s="77">
        <v>0</v>
      </c>
      <c r="G124" s="78">
        <f>G125</f>
        <v>617546</v>
      </c>
      <c r="H124" s="78">
        <f t="shared" ref="H124:I124" si="45">H125</f>
        <v>0</v>
      </c>
      <c r="I124" s="78">
        <f t="shared" si="45"/>
        <v>0</v>
      </c>
    </row>
    <row r="125" spans="1:9" ht="48" customHeight="1">
      <c r="A125" s="73" t="s">
        <v>279</v>
      </c>
      <c r="B125" s="74">
        <v>126</v>
      </c>
      <c r="C125" s="75">
        <v>5</v>
      </c>
      <c r="D125" s="75">
        <v>3</v>
      </c>
      <c r="E125" s="76" t="s">
        <v>278</v>
      </c>
      <c r="F125" s="77">
        <v>0</v>
      </c>
      <c r="G125" s="78">
        <f>G126+G129</f>
        <v>617546</v>
      </c>
      <c r="H125" s="78">
        <f>H126+H129</f>
        <v>0</v>
      </c>
      <c r="I125" s="78">
        <f>I126+I129</f>
        <v>0</v>
      </c>
    </row>
    <row r="126" spans="1:9" ht="37.15" customHeight="1">
      <c r="A126" s="73" t="s">
        <v>362</v>
      </c>
      <c r="B126" s="74">
        <v>126</v>
      </c>
      <c r="C126" s="75">
        <v>5</v>
      </c>
      <c r="D126" s="75">
        <v>3</v>
      </c>
      <c r="E126" s="76" t="s">
        <v>361</v>
      </c>
      <c r="F126" s="77">
        <v>0</v>
      </c>
      <c r="G126" s="78">
        <f>G127</f>
        <v>452222</v>
      </c>
      <c r="H126" s="78">
        <f t="shared" ref="H126:I126" si="46">H127</f>
        <v>0</v>
      </c>
      <c r="I126" s="78">
        <f t="shared" si="46"/>
        <v>0</v>
      </c>
    </row>
    <row r="127" spans="1:9" ht="32.450000000000003" customHeight="1">
      <c r="A127" s="73" t="s">
        <v>292</v>
      </c>
      <c r="B127" s="74">
        <v>126</v>
      </c>
      <c r="C127" s="75">
        <v>5</v>
      </c>
      <c r="D127" s="75">
        <v>3</v>
      </c>
      <c r="E127" s="76" t="s">
        <v>361</v>
      </c>
      <c r="F127" s="77">
        <v>240</v>
      </c>
      <c r="G127" s="78">
        <f t="shared" ref="G127:I127" si="47">G128</f>
        <v>452222</v>
      </c>
      <c r="H127" s="78">
        <f t="shared" si="47"/>
        <v>0</v>
      </c>
      <c r="I127" s="79">
        <f t="shared" si="47"/>
        <v>0</v>
      </c>
    </row>
    <row r="128" spans="1:9" ht="19.899999999999999" customHeight="1">
      <c r="A128" s="73" t="s">
        <v>196</v>
      </c>
      <c r="B128" s="74">
        <v>126</v>
      </c>
      <c r="C128" s="75">
        <v>5</v>
      </c>
      <c r="D128" s="75">
        <v>3</v>
      </c>
      <c r="E128" s="76" t="s">
        <v>361</v>
      </c>
      <c r="F128" s="77">
        <v>244</v>
      </c>
      <c r="G128" s="78">
        <v>452222</v>
      </c>
      <c r="H128" s="51">
        <v>0</v>
      </c>
      <c r="I128" s="79">
        <v>0</v>
      </c>
    </row>
    <row r="129" spans="1:9" ht="45" customHeight="1">
      <c r="A129" s="73" t="s">
        <v>364</v>
      </c>
      <c r="B129" s="74">
        <v>126</v>
      </c>
      <c r="C129" s="75">
        <v>5</v>
      </c>
      <c r="D129" s="75">
        <v>3</v>
      </c>
      <c r="E129" s="76" t="s">
        <v>363</v>
      </c>
      <c r="F129" s="77">
        <v>0</v>
      </c>
      <c r="G129" s="78">
        <f>G130</f>
        <v>165324</v>
      </c>
      <c r="H129" s="78">
        <f t="shared" ref="H129:I129" si="48">H130</f>
        <v>0</v>
      </c>
      <c r="I129" s="78">
        <f t="shared" si="48"/>
        <v>0</v>
      </c>
    </row>
    <row r="130" spans="1:9" ht="34.9" customHeight="1">
      <c r="A130" s="73" t="s">
        <v>64</v>
      </c>
      <c r="B130" s="74">
        <v>126</v>
      </c>
      <c r="C130" s="75">
        <v>5</v>
      </c>
      <c r="D130" s="75">
        <v>3</v>
      </c>
      <c r="E130" s="76" t="s">
        <v>363</v>
      </c>
      <c r="F130" s="77">
        <v>240</v>
      </c>
      <c r="G130" s="78">
        <f t="shared" ref="G130:I130" si="49">G131</f>
        <v>165324</v>
      </c>
      <c r="H130" s="78">
        <f t="shared" si="49"/>
        <v>0</v>
      </c>
      <c r="I130" s="79">
        <f t="shared" si="49"/>
        <v>0</v>
      </c>
    </row>
    <row r="131" spans="1:9" ht="25.9" customHeight="1">
      <c r="A131" s="73" t="s">
        <v>196</v>
      </c>
      <c r="B131" s="74">
        <v>126</v>
      </c>
      <c r="C131" s="75">
        <v>5</v>
      </c>
      <c r="D131" s="75">
        <v>3</v>
      </c>
      <c r="E131" s="76" t="s">
        <v>363</v>
      </c>
      <c r="F131" s="77">
        <v>244</v>
      </c>
      <c r="G131" s="78">
        <v>165324</v>
      </c>
      <c r="H131" s="51">
        <v>0</v>
      </c>
      <c r="I131" s="79">
        <v>0</v>
      </c>
    </row>
    <row r="132" spans="1:9" ht="24" customHeight="1">
      <c r="A132" s="148" t="s">
        <v>53</v>
      </c>
      <c r="B132" s="74">
        <v>126</v>
      </c>
      <c r="C132" s="264">
        <v>8</v>
      </c>
      <c r="D132" s="264">
        <v>0</v>
      </c>
      <c r="E132" s="90">
        <v>0</v>
      </c>
      <c r="F132" s="265">
        <v>0</v>
      </c>
      <c r="G132" s="210">
        <f>G133</f>
        <v>2854159.75</v>
      </c>
      <c r="H132" s="210">
        <f t="shared" ref="H132:I132" si="50">H133</f>
        <v>2428900</v>
      </c>
      <c r="I132" s="210">
        <f t="shared" si="50"/>
        <v>2403900</v>
      </c>
    </row>
    <row r="133" spans="1:9" ht="24" customHeight="1">
      <c r="A133" s="205" t="s">
        <v>54</v>
      </c>
      <c r="B133" s="74">
        <v>126</v>
      </c>
      <c r="C133" s="264">
        <v>8</v>
      </c>
      <c r="D133" s="264">
        <v>1</v>
      </c>
      <c r="E133" s="90">
        <v>0</v>
      </c>
      <c r="F133" s="265">
        <v>0</v>
      </c>
      <c r="G133" s="210">
        <f>G134+G148</f>
        <v>2854159.75</v>
      </c>
      <c r="H133" s="210">
        <f t="shared" ref="H133:I133" si="51">H134+H148</f>
        <v>2428900</v>
      </c>
      <c r="I133" s="210">
        <f t="shared" si="51"/>
        <v>2403900</v>
      </c>
    </row>
    <row r="134" spans="1:9" ht="48.75" customHeight="1">
      <c r="A134" s="73" t="s">
        <v>291</v>
      </c>
      <c r="B134" s="74">
        <v>126</v>
      </c>
      <c r="C134" s="75">
        <v>8</v>
      </c>
      <c r="D134" s="75">
        <v>1</v>
      </c>
      <c r="E134" s="76">
        <v>5700000000</v>
      </c>
      <c r="F134" s="77">
        <v>0</v>
      </c>
      <c r="G134" s="78">
        <f>G136</f>
        <v>2848737.44</v>
      </c>
      <c r="H134" s="78">
        <f t="shared" ref="H134:I134" si="52">H136</f>
        <v>2428900</v>
      </c>
      <c r="I134" s="78">
        <f t="shared" si="52"/>
        <v>2403900</v>
      </c>
    </row>
    <row r="135" spans="1:9" ht="24" customHeight="1">
      <c r="A135" s="73" t="s">
        <v>252</v>
      </c>
      <c r="B135" s="74">
        <v>126</v>
      </c>
      <c r="C135" s="75">
        <v>8</v>
      </c>
      <c r="D135" s="75">
        <v>1</v>
      </c>
      <c r="E135" s="76">
        <v>5740000000</v>
      </c>
      <c r="F135" s="77">
        <v>0</v>
      </c>
      <c r="G135" s="78">
        <f>G136</f>
        <v>2848737.44</v>
      </c>
      <c r="H135" s="78">
        <f t="shared" ref="H135:I135" si="53">H136</f>
        <v>2428900</v>
      </c>
      <c r="I135" s="78">
        <f t="shared" si="53"/>
        <v>2403900</v>
      </c>
    </row>
    <row r="136" spans="1:9" ht="24" customHeight="1">
      <c r="A136" s="73" t="s">
        <v>263</v>
      </c>
      <c r="B136" s="74">
        <v>126</v>
      </c>
      <c r="C136" s="75">
        <v>8</v>
      </c>
      <c r="D136" s="75">
        <v>1</v>
      </c>
      <c r="E136" s="76">
        <v>5740400000</v>
      </c>
      <c r="F136" s="77">
        <v>0</v>
      </c>
      <c r="G136" s="78">
        <f>G137+G140+G144+G146</f>
        <v>2848737.44</v>
      </c>
      <c r="H136" s="78">
        <f t="shared" ref="H136:I136" si="54">H137+H140+H144+H146</f>
        <v>2428900</v>
      </c>
      <c r="I136" s="78">
        <f t="shared" si="54"/>
        <v>2403900</v>
      </c>
    </row>
    <row r="137" spans="1:9" ht="21.75" hidden="1" customHeight="1">
      <c r="A137" s="274" t="s">
        <v>264</v>
      </c>
      <c r="B137" s="74">
        <v>126</v>
      </c>
      <c r="C137" s="75">
        <v>8</v>
      </c>
      <c r="D137" s="75">
        <v>1</v>
      </c>
      <c r="E137" s="76">
        <v>5740495110</v>
      </c>
      <c r="F137" s="77">
        <v>0</v>
      </c>
      <c r="G137" s="78">
        <f>G138</f>
        <v>0</v>
      </c>
      <c r="H137" s="78">
        <f>H138</f>
        <v>0</v>
      </c>
      <c r="I137" s="79">
        <f>I138</f>
        <v>0</v>
      </c>
    </row>
    <row r="138" spans="1:9" ht="31.5" hidden="1" customHeight="1">
      <c r="A138" s="73" t="s">
        <v>64</v>
      </c>
      <c r="B138" s="74">
        <v>126</v>
      </c>
      <c r="C138" s="75">
        <v>8</v>
      </c>
      <c r="D138" s="75">
        <v>1</v>
      </c>
      <c r="E138" s="76">
        <v>5740495110</v>
      </c>
      <c r="F138" s="77">
        <v>240</v>
      </c>
      <c r="G138" s="78">
        <f>G139</f>
        <v>0</v>
      </c>
      <c r="H138" s="78">
        <f t="shared" ref="H138:I138" si="55">H139</f>
        <v>0</v>
      </c>
      <c r="I138" s="78">
        <f t="shared" si="55"/>
        <v>0</v>
      </c>
    </row>
    <row r="139" spans="1:9" ht="31.5" hidden="1" customHeight="1">
      <c r="A139" s="73" t="s">
        <v>288</v>
      </c>
      <c r="B139" s="74">
        <v>126</v>
      </c>
      <c r="C139" s="75">
        <v>8</v>
      </c>
      <c r="D139" s="75">
        <v>1</v>
      </c>
      <c r="E139" s="76">
        <v>5740495110</v>
      </c>
      <c r="F139" s="77">
        <v>243</v>
      </c>
      <c r="G139" s="78">
        <v>0</v>
      </c>
      <c r="H139" s="78">
        <v>0</v>
      </c>
      <c r="I139" s="79">
        <v>0</v>
      </c>
    </row>
    <row r="140" spans="1:9" ht="31.5" customHeight="1">
      <c r="A140" s="73" t="s">
        <v>265</v>
      </c>
      <c r="B140" s="74">
        <v>126</v>
      </c>
      <c r="C140" s="75">
        <v>8</v>
      </c>
      <c r="D140" s="75">
        <v>1</v>
      </c>
      <c r="E140" s="76">
        <v>5740495220</v>
      </c>
      <c r="F140" s="77">
        <v>0</v>
      </c>
      <c r="G140" s="78">
        <f>G141</f>
        <v>427637.44</v>
      </c>
      <c r="H140" s="78">
        <f>H141</f>
        <v>110500</v>
      </c>
      <c r="I140" s="79">
        <f>I141</f>
        <v>85500</v>
      </c>
    </row>
    <row r="141" spans="1:9" ht="31.5" customHeight="1">
      <c r="A141" s="73" t="s">
        <v>64</v>
      </c>
      <c r="B141" s="74">
        <v>126</v>
      </c>
      <c r="C141" s="75">
        <v>8</v>
      </c>
      <c r="D141" s="75">
        <v>1</v>
      </c>
      <c r="E141" s="76">
        <v>5740495220</v>
      </c>
      <c r="F141" s="77">
        <v>240</v>
      </c>
      <c r="G141" s="78">
        <f>G143+G142</f>
        <v>427637.44</v>
      </c>
      <c r="H141" s="78">
        <f>H143+H142</f>
        <v>110500</v>
      </c>
      <c r="I141" s="79">
        <f>I143+I142</f>
        <v>85500</v>
      </c>
    </row>
    <row r="142" spans="1:9" ht="23.25" customHeight="1">
      <c r="A142" s="73" t="s">
        <v>196</v>
      </c>
      <c r="B142" s="74">
        <v>126</v>
      </c>
      <c r="C142" s="75">
        <v>8</v>
      </c>
      <c r="D142" s="75">
        <v>1</v>
      </c>
      <c r="E142" s="76">
        <v>5740495220</v>
      </c>
      <c r="F142" s="77">
        <v>244</v>
      </c>
      <c r="G142" s="78">
        <v>132850.76</v>
      </c>
      <c r="H142" s="78">
        <v>60000</v>
      </c>
      <c r="I142" s="78">
        <v>45000</v>
      </c>
    </row>
    <row r="143" spans="1:9" ht="23.25" customHeight="1">
      <c r="A143" s="73" t="s">
        <v>186</v>
      </c>
      <c r="B143" s="74">
        <v>126</v>
      </c>
      <c r="C143" s="75">
        <v>8</v>
      </c>
      <c r="D143" s="75">
        <v>1</v>
      </c>
      <c r="E143" s="76">
        <v>5740495220</v>
      </c>
      <c r="F143" s="77">
        <v>247</v>
      </c>
      <c r="G143" s="78">
        <v>294786.68</v>
      </c>
      <c r="H143" s="78">
        <v>50500</v>
      </c>
      <c r="I143" s="78">
        <v>40500</v>
      </c>
    </row>
    <row r="144" spans="1:9" ht="58.9" customHeight="1">
      <c r="A144" s="73" t="s">
        <v>343</v>
      </c>
      <c r="B144" s="74">
        <v>126</v>
      </c>
      <c r="C144" s="75">
        <v>8</v>
      </c>
      <c r="D144" s="75">
        <v>1</v>
      </c>
      <c r="E144" s="76" t="s">
        <v>329</v>
      </c>
      <c r="F144" s="77">
        <v>0</v>
      </c>
      <c r="G144" s="78">
        <f>G145</f>
        <v>1890600</v>
      </c>
      <c r="H144" s="78">
        <f t="shared" ref="H144:I144" si="56">H145</f>
        <v>2318400</v>
      </c>
      <c r="I144" s="78">
        <f t="shared" si="56"/>
        <v>2318400</v>
      </c>
    </row>
    <row r="145" spans="1:9" ht="23.25" customHeight="1">
      <c r="A145" s="73" t="s">
        <v>39</v>
      </c>
      <c r="B145" s="74">
        <v>126</v>
      </c>
      <c r="C145" s="75">
        <v>8</v>
      </c>
      <c r="D145" s="75">
        <v>1</v>
      </c>
      <c r="E145" s="76" t="s">
        <v>329</v>
      </c>
      <c r="F145" s="77" t="s">
        <v>66</v>
      </c>
      <c r="G145" s="78">
        <v>1890600</v>
      </c>
      <c r="H145" s="78">
        <v>2318400</v>
      </c>
      <c r="I145" s="79">
        <v>2318400</v>
      </c>
    </row>
    <row r="146" spans="1:9" ht="43.9" customHeight="1">
      <c r="A146" s="73" t="s">
        <v>344</v>
      </c>
      <c r="B146" s="74">
        <v>126</v>
      </c>
      <c r="C146" s="75">
        <v>8</v>
      </c>
      <c r="D146" s="75">
        <v>1</v>
      </c>
      <c r="E146" s="76" t="s">
        <v>330</v>
      </c>
      <c r="F146" s="77">
        <v>0</v>
      </c>
      <c r="G146" s="78">
        <f>G147</f>
        <v>530500</v>
      </c>
      <c r="H146" s="78">
        <f>H147</f>
        <v>0</v>
      </c>
      <c r="I146" s="79">
        <f>I147</f>
        <v>0</v>
      </c>
    </row>
    <row r="147" spans="1:9" ht="24" customHeight="1">
      <c r="A147" s="73" t="s">
        <v>39</v>
      </c>
      <c r="B147" s="74">
        <v>126</v>
      </c>
      <c r="C147" s="75">
        <v>8</v>
      </c>
      <c r="D147" s="75">
        <v>1</v>
      </c>
      <c r="E147" s="76" t="s">
        <v>330</v>
      </c>
      <c r="F147" s="77" t="s">
        <v>66</v>
      </c>
      <c r="G147" s="78">
        <v>530500</v>
      </c>
      <c r="H147" s="78">
        <v>0</v>
      </c>
      <c r="I147" s="79">
        <v>0</v>
      </c>
    </row>
    <row r="148" spans="1:9" ht="24" customHeight="1">
      <c r="A148" s="73" t="s">
        <v>375</v>
      </c>
      <c r="B148" s="74">
        <v>126</v>
      </c>
      <c r="C148" s="75">
        <v>8</v>
      </c>
      <c r="D148" s="75">
        <v>1</v>
      </c>
      <c r="E148" s="76">
        <v>7700000000</v>
      </c>
      <c r="F148" s="77">
        <v>0</v>
      </c>
      <c r="G148" s="237">
        <f>G149</f>
        <v>5422.31</v>
      </c>
      <c r="H148" s="237">
        <f t="shared" ref="H148:I148" si="57">H149</f>
        <v>0</v>
      </c>
      <c r="I148" s="237">
        <f t="shared" si="57"/>
        <v>0</v>
      </c>
    </row>
    <row r="149" spans="1:9" ht="24" customHeight="1">
      <c r="A149" s="73" t="s">
        <v>376</v>
      </c>
      <c r="B149" s="74">
        <v>126</v>
      </c>
      <c r="C149" s="75">
        <v>8</v>
      </c>
      <c r="D149" s="75">
        <v>1</v>
      </c>
      <c r="E149" s="76">
        <v>7730000000</v>
      </c>
      <c r="F149" s="77">
        <v>0</v>
      </c>
      <c r="G149" s="237">
        <f>G150</f>
        <v>5422.31</v>
      </c>
      <c r="H149" s="237">
        <f t="shared" ref="H149:I149" si="58">H150</f>
        <v>0</v>
      </c>
      <c r="I149" s="237">
        <f t="shared" si="58"/>
        <v>0</v>
      </c>
    </row>
    <row r="150" spans="1:9" ht="24" customHeight="1">
      <c r="A150" s="73" t="s">
        <v>377</v>
      </c>
      <c r="B150" s="74">
        <v>126</v>
      </c>
      <c r="C150" s="75">
        <v>8</v>
      </c>
      <c r="D150" s="75">
        <v>1</v>
      </c>
      <c r="E150" s="76">
        <v>7730099920</v>
      </c>
      <c r="F150" s="77">
        <v>0</v>
      </c>
      <c r="G150" s="237">
        <f>G151</f>
        <v>5422.31</v>
      </c>
      <c r="H150" s="237">
        <f t="shared" ref="H150:I150" si="59">H151</f>
        <v>0</v>
      </c>
      <c r="I150" s="237">
        <f t="shared" si="59"/>
        <v>0</v>
      </c>
    </row>
    <row r="151" spans="1:9" ht="24" customHeight="1">
      <c r="A151" s="73" t="s">
        <v>378</v>
      </c>
      <c r="B151" s="74">
        <v>126</v>
      </c>
      <c r="C151" s="75">
        <v>8</v>
      </c>
      <c r="D151" s="75">
        <v>1</v>
      </c>
      <c r="E151" s="76">
        <v>7730099920</v>
      </c>
      <c r="F151" s="77">
        <v>830</v>
      </c>
      <c r="G151" s="237">
        <f>G152</f>
        <v>5422.31</v>
      </c>
      <c r="H151" s="237">
        <f t="shared" ref="H151:I151" si="60">H152</f>
        <v>0</v>
      </c>
      <c r="I151" s="237">
        <f t="shared" si="60"/>
        <v>0</v>
      </c>
    </row>
    <row r="152" spans="1:9" ht="24" customHeight="1">
      <c r="A152" s="73" t="s">
        <v>379</v>
      </c>
      <c r="B152" s="74">
        <v>126</v>
      </c>
      <c r="C152" s="75">
        <v>8</v>
      </c>
      <c r="D152" s="75">
        <v>1</v>
      </c>
      <c r="E152" s="76">
        <v>7730099920</v>
      </c>
      <c r="F152" s="77">
        <v>831</v>
      </c>
      <c r="G152" s="237">
        <v>5422.31</v>
      </c>
      <c r="H152" s="237">
        <v>0</v>
      </c>
      <c r="I152" s="295">
        <v>0</v>
      </c>
    </row>
    <row r="153" spans="1:9" ht="25.5" customHeight="1" thickBot="1">
      <c r="A153" s="80" t="s">
        <v>303</v>
      </c>
      <c r="B153" s="275">
        <v>126</v>
      </c>
      <c r="C153" s="276" t="s">
        <v>134</v>
      </c>
      <c r="D153" s="276" t="s">
        <v>134</v>
      </c>
      <c r="E153" s="275" t="s">
        <v>134</v>
      </c>
      <c r="F153" s="275" t="s">
        <v>134</v>
      </c>
      <c r="G153" s="277">
        <f>G9+G11+G66+G77+G85+G106+G132</f>
        <v>7360769.9400000004</v>
      </c>
      <c r="H153" s="277">
        <f>H9+H11+H66+H77+H85+H106+H132</f>
        <v>5820100</v>
      </c>
      <c r="I153" s="277">
        <f>I9+I11+I66+I77+I85+I106+I132</f>
        <v>5970300</v>
      </c>
    </row>
    <row r="154" spans="1:9" ht="33.75" customHeight="1">
      <c r="A154" s="213"/>
      <c r="B154" s="214"/>
      <c r="C154" s="214"/>
      <c r="D154" s="214"/>
      <c r="E154" s="215"/>
      <c r="F154" s="215"/>
      <c r="G154" s="284"/>
      <c r="H154" s="284"/>
      <c r="I154" s="284"/>
    </row>
    <row r="155" spans="1:9" ht="36.75" customHeight="1">
      <c r="A155" s="213"/>
      <c r="B155" s="214"/>
      <c r="C155" s="214"/>
      <c r="D155" s="214"/>
      <c r="E155" s="215"/>
      <c r="F155" s="215"/>
    </row>
    <row r="156" spans="1:9" ht="32.25" customHeight="1">
      <c r="A156" s="213"/>
      <c r="B156" s="214"/>
      <c r="C156" s="214"/>
      <c r="D156" s="214"/>
      <c r="E156" s="215"/>
      <c r="F156" s="215"/>
    </row>
    <row r="157" spans="1:9" ht="32.25" customHeight="1">
      <c r="A157" s="213"/>
      <c r="B157" s="214"/>
      <c r="C157" s="214"/>
      <c r="D157" s="214"/>
      <c r="E157" s="215"/>
      <c r="F157" s="215"/>
    </row>
    <row r="158" spans="1:9" ht="32.25" customHeight="1"/>
    <row r="159" spans="1:9" ht="32.25" customHeight="1"/>
    <row r="160" spans="1:9" ht="32.25" customHeight="1"/>
    <row r="161" ht="32.25" customHeight="1"/>
    <row r="162" ht="32.25" customHeight="1"/>
    <row r="163" ht="32.25" customHeight="1"/>
    <row r="164" ht="32.25" customHeight="1"/>
    <row r="165" ht="32.25" customHeight="1"/>
    <row r="166" ht="32.25" customHeight="1"/>
    <row r="167" ht="32.25" customHeight="1"/>
    <row r="168" ht="32.25" customHeight="1"/>
    <row r="169" ht="32.25" customHeight="1"/>
    <row r="170" ht="32.25" customHeight="1"/>
    <row r="171" ht="32.25" customHeight="1"/>
    <row r="172" ht="32.25" customHeight="1"/>
    <row r="173" ht="32.25" customHeight="1"/>
    <row r="174" ht="25.5" customHeight="1"/>
  </sheetData>
  <mergeCells count="1">
    <mergeCell ref="A5:I5"/>
  </mergeCells>
  <pageMargins left="0.23622047244094491" right="0.23622047244094491" top="0.74803149606299213" bottom="0.74803149606299213" header="0.31496062992125984" footer="0.31496062992125984"/>
  <pageSetup paperSize="9" scale="56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H127"/>
  <sheetViews>
    <sheetView view="pageBreakPreview" zoomScale="60" zoomScaleNormal="100" workbookViewId="0">
      <selection activeCell="H1" sqref="H1"/>
    </sheetView>
  </sheetViews>
  <sheetFormatPr defaultColWidth="9.140625" defaultRowHeight="12.75"/>
  <cols>
    <col min="1" max="1" width="67" style="103" customWidth="1"/>
    <col min="2" max="2" width="14.28515625" style="220" customWidth="1"/>
    <col min="3" max="5" width="8" style="220" customWidth="1"/>
    <col min="6" max="8" width="14.28515625" style="220" customWidth="1"/>
    <col min="9" max="16384" width="9.140625" style="103"/>
  </cols>
  <sheetData>
    <row r="1" spans="1:8" ht="15">
      <c r="A1" s="217"/>
      <c r="B1" s="218"/>
      <c r="C1" s="219"/>
      <c r="D1" s="219"/>
      <c r="E1" s="215"/>
      <c r="F1" s="215"/>
      <c r="H1" s="105" t="s">
        <v>318</v>
      </c>
    </row>
    <row r="2" spans="1:8" ht="15">
      <c r="A2" s="217"/>
      <c r="B2" s="218"/>
      <c r="C2" s="219"/>
      <c r="D2" s="219"/>
      <c r="E2" s="215"/>
      <c r="F2" s="215"/>
      <c r="H2" s="105" t="s">
        <v>312</v>
      </c>
    </row>
    <row r="3" spans="1:8" ht="15">
      <c r="A3" s="217"/>
      <c r="B3" s="218"/>
      <c r="C3" s="219"/>
      <c r="D3" s="219"/>
      <c r="E3" s="215"/>
      <c r="F3" s="215"/>
      <c r="H3" s="105" t="s">
        <v>201</v>
      </c>
    </row>
    <row r="4" spans="1:8" ht="15">
      <c r="A4" s="217"/>
      <c r="B4" s="219"/>
      <c r="C4" s="219"/>
      <c r="D4" s="219"/>
      <c r="E4" s="221"/>
      <c r="F4" s="215"/>
      <c r="H4" s="105" t="str">
        <f>'пр 1'!E4</f>
        <v>от 19.09.2024 № 171</v>
      </c>
    </row>
    <row r="5" spans="1:8">
      <c r="A5" s="217"/>
      <c r="B5" s="215"/>
      <c r="C5" s="219"/>
      <c r="D5" s="219"/>
      <c r="E5" s="215"/>
      <c r="F5" s="215"/>
    </row>
    <row r="6" spans="1:8" ht="48.75" customHeight="1">
      <c r="A6" s="309" t="s">
        <v>327</v>
      </c>
      <c r="B6" s="309"/>
      <c r="C6" s="309"/>
      <c r="D6" s="309"/>
      <c r="E6" s="309"/>
      <c r="F6" s="309"/>
      <c r="G6" s="309"/>
      <c r="H6" s="309"/>
    </row>
    <row r="7" spans="1:8" ht="13.5" thickBot="1">
      <c r="A7" s="222"/>
      <c r="B7" s="223"/>
      <c r="C7" s="224"/>
      <c r="D7" s="224"/>
      <c r="E7" s="223"/>
      <c r="F7" s="223"/>
      <c r="H7" s="225" t="s">
        <v>55</v>
      </c>
    </row>
    <row r="8" spans="1:8" ht="21" customHeight="1" thickBot="1">
      <c r="A8" s="88" t="s">
        <v>56</v>
      </c>
      <c r="B8" s="226" t="s">
        <v>136</v>
      </c>
      <c r="C8" s="226" t="s">
        <v>117</v>
      </c>
      <c r="D8" s="226" t="s">
        <v>118</v>
      </c>
      <c r="E8" s="226" t="s">
        <v>137</v>
      </c>
      <c r="F8" s="226">
        <v>2024</v>
      </c>
      <c r="G8" s="226">
        <v>2025</v>
      </c>
      <c r="H8" s="227">
        <v>2026</v>
      </c>
    </row>
    <row r="9" spans="1:8" ht="21" customHeight="1" thickBot="1">
      <c r="A9" s="89">
        <v>1</v>
      </c>
      <c r="B9" s="228">
        <v>2</v>
      </c>
      <c r="C9" s="228">
        <v>3</v>
      </c>
      <c r="D9" s="228">
        <v>4</v>
      </c>
      <c r="E9" s="228">
        <v>5</v>
      </c>
      <c r="F9" s="228">
        <v>6</v>
      </c>
      <c r="G9" s="228">
        <v>7</v>
      </c>
      <c r="H9" s="229">
        <v>8</v>
      </c>
    </row>
    <row r="10" spans="1:8" ht="21" customHeight="1">
      <c r="A10" s="93" t="s">
        <v>307</v>
      </c>
      <c r="B10" s="90" t="s">
        <v>308</v>
      </c>
      <c r="C10" s="91" t="s">
        <v>120</v>
      </c>
      <c r="D10" s="91" t="s">
        <v>120</v>
      </c>
      <c r="E10" s="91" t="s">
        <v>293</v>
      </c>
      <c r="F10" s="92">
        <f>'пр 4'!G9</f>
        <v>0</v>
      </c>
      <c r="G10" s="92">
        <f>'пр 4'!H9</f>
        <v>141250</v>
      </c>
      <c r="H10" s="92">
        <f>'пр 4'!I9</f>
        <v>289200</v>
      </c>
    </row>
    <row r="11" spans="1:8" ht="51" customHeight="1">
      <c r="A11" s="93" t="s">
        <v>291</v>
      </c>
      <c r="B11" s="90">
        <v>5700000000</v>
      </c>
      <c r="C11" s="230" t="s">
        <v>120</v>
      </c>
      <c r="D11" s="230" t="s">
        <v>120</v>
      </c>
      <c r="E11" s="230" t="s">
        <v>293</v>
      </c>
      <c r="F11" s="231">
        <f>F12+F100+F10</f>
        <v>7344131.6299999999</v>
      </c>
      <c r="G11" s="231">
        <f>G12+G100+G10</f>
        <v>5820100</v>
      </c>
      <c r="H11" s="231">
        <f>H12+H100+H10</f>
        <v>5970300</v>
      </c>
    </row>
    <row r="12" spans="1:8" ht="21.75" customHeight="1">
      <c r="A12" s="93" t="s">
        <v>252</v>
      </c>
      <c r="B12" s="76">
        <v>5740000000</v>
      </c>
      <c r="C12" s="91" t="s">
        <v>120</v>
      </c>
      <c r="D12" s="91" t="s">
        <v>120</v>
      </c>
      <c r="E12" s="91" t="s">
        <v>293</v>
      </c>
      <c r="F12" s="92">
        <f>F13+F18+F23+F28+F37+F54+F95</f>
        <v>6726585.6299999999</v>
      </c>
      <c r="G12" s="92">
        <f t="shared" ref="G12:H12" si="0">G13+G18+G23+G28+G37+G54+G95</f>
        <v>5678850</v>
      </c>
      <c r="H12" s="92">
        <f t="shared" si="0"/>
        <v>5681100</v>
      </c>
    </row>
    <row r="13" spans="1:8" ht="21.75" customHeight="1">
      <c r="A13" s="93" t="s">
        <v>253</v>
      </c>
      <c r="B13" s="76">
        <v>5740100000</v>
      </c>
      <c r="C13" s="91" t="s">
        <v>120</v>
      </c>
      <c r="D13" s="91" t="s">
        <v>120</v>
      </c>
      <c r="E13" s="91" t="s">
        <v>293</v>
      </c>
      <c r="F13" s="92">
        <f t="shared" ref="F13:H16" si="1">F14</f>
        <v>10281.6</v>
      </c>
      <c r="G13" s="92">
        <f t="shared" si="1"/>
        <v>4000</v>
      </c>
      <c r="H13" s="92">
        <f t="shared" si="1"/>
        <v>0</v>
      </c>
    </row>
    <row r="14" spans="1:8" ht="30.75" customHeight="1">
      <c r="A14" s="93" t="s">
        <v>254</v>
      </c>
      <c r="B14" s="76">
        <v>5740195020</v>
      </c>
      <c r="C14" s="91" t="s">
        <v>120</v>
      </c>
      <c r="D14" s="91" t="s">
        <v>120</v>
      </c>
      <c r="E14" s="91" t="s">
        <v>293</v>
      </c>
      <c r="F14" s="92">
        <f t="shared" si="1"/>
        <v>10281.6</v>
      </c>
      <c r="G14" s="92">
        <f t="shared" si="1"/>
        <v>4000</v>
      </c>
      <c r="H14" s="232">
        <f t="shared" si="1"/>
        <v>0</v>
      </c>
    </row>
    <row r="15" spans="1:8" ht="30.75" customHeight="1">
      <c r="A15" s="148" t="s">
        <v>49</v>
      </c>
      <c r="B15" s="90">
        <v>5740195020</v>
      </c>
      <c r="C15" s="230" t="s">
        <v>122</v>
      </c>
      <c r="D15" s="230" t="s">
        <v>120</v>
      </c>
      <c r="E15" s="230" t="s">
        <v>293</v>
      </c>
      <c r="F15" s="231">
        <f t="shared" si="1"/>
        <v>10281.6</v>
      </c>
      <c r="G15" s="231">
        <f t="shared" si="1"/>
        <v>4000</v>
      </c>
      <c r="H15" s="233">
        <f t="shared" si="1"/>
        <v>0</v>
      </c>
    </row>
    <row r="16" spans="1:8" ht="33.75" customHeight="1">
      <c r="A16" s="205" t="s">
        <v>195</v>
      </c>
      <c r="B16" s="90">
        <v>5740195020</v>
      </c>
      <c r="C16" s="230" t="s">
        <v>122</v>
      </c>
      <c r="D16" s="230" t="s">
        <v>128</v>
      </c>
      <c r="E16" s="230" t="s">
        <v>293</v>
      </c>
      <c r="F16" s="231">
        <f t="shared" si="1"/>
        <v>10281.6</v>
      </c>
      <c r="G16" s="231">
        <f t="shared" si="1"/>
        <v>4000</v>
      </c>
      <c r="H16" s="233">
        <f t="shared" si="1"/>
        <v>0</v>
      </c>
    </row>
    <row r="17" spans="1:8" ht="30.75" customHeight="1">
      <c r="A17" s="73" t="s">
        <v>64</v>
      </c>
      <c r="B17" s="76">
        <v>5740195020</v>
      </c>
      <c r="C17" s="91" t="s">
        <v>122</v>
      </c>
      <c r="D17" s="91" t="s">
        <v>128</v>
      </c>
      <c r="E17" s="91" t="s">
        <v>63</v>
      </c>
      <c r="F17" s="92">
        <f>'пр 4'!G83</f>
        <v>10281.6</v>
      </c>
      <c r="G17" s="92">
        <f>'пр 4'!H83</f>
        <v>4000</v>
      </c>
      <c r="H17" s="92">
        <f>'пр 4'!I83</f>
        <v>0</v>
      </c>
    </row>
    <row r="18" spans="1:8" ht="22.5" customHeight="1">
      <c r="A18" s="73" t="s">
        <v>255</v>
      </c>
      <c r="B18" s="76">
        <v>5740200000</v>
      </c>
      <c r="C18" s="91" t="s">
        <v>120</v>
      </c>
      <c r="D18" s="91" t="s">
        <v>120</v>
      </c>
      <c r="E18" s="91" t="s">
        <v>293</v>
      </c>
      <c r="F18" s="92">
        <f>F19</f>
        <v>1065117.31</v>
      </c>
      <c r="G18" s="92">
        <f>G19</f>
        <v>863000</v>
      </c>
      <c r="H18" s="232">
        <f>H19</f>
        <v>896000</v>
      </c>
    </row>
    <row r="19" spans="1:8" ht="30.75" customHeight="1">
      <c r="A19" s="73" t="s">
        <v>256</v>
      </c>
      <c r="B19" s="76">
        <v>5740295280</v>
      </c>
      <c r="C19" s="91" t="s">
        <v>120</v>
      </c>
      <c r="D19" s="91" t="s">
        <v>120</v>
      </c>
      <c r="E19" s="91" t="s">
        <v>293</v>
      </c>
      <c r="F19" s="92">
        <f t="shared" ref="F19:H21" si="2">F20</f>
        <v>1065117.31</v>
      </c>
      <c r="G19" s="92">
        <f t="shared" si="2"/>
        <v>863000</v>
      </c>
      <c r="H19" s="232">
        <f t="shared" si="2"/>
        <v>896000</v>
      </c>
    </row>
    <row r="20" spans="1:8" ht="21.75" customHeight="1">
      <c r="A20" s="148" t="s">
        <v>51</v>
      </c>
      <c r="B20" s="90">
        <v>5740295280</v>
      </c>
      <c r="C20" s="230" t="s">
        <v>123</v>
      </c>
      <c r="D20" s="230" t="s">
        <v>120</v>
      </c>
      <c r="E20" s="230" t="s">
        <v>293</v>
      </c>
      <c r="F20" s="210">
        <f t="shared" si="2"/>
        <v>1065117.31</v>
      </c>
      <c r="G20" s="210">
        <f t="shared" si="2"/>
        <v>863000</v>
      </c>
      <c r="H20" s="211">
        <f t="shared" si="2"/>
        <v>896000</v>
      </c>
    </row>
    <row r="21" spans="1:8" ht="21.75" customHeight="1">
      <c r="A21" s="212" t="s">
        <v>52</v>
      </c>
      <c r="B21" s="90">
        <v>5740295280</v>
      </c>
      <c r="C21" s="230" t="s">
        <v>123</v>
      </c>
      <c r="D21" s="230" t="s">
        <v>130</v>
      </c>
      <c r="E21" s="230" t="s">
        <v>293</v>
      </c>
      <c r="F21" s="210">
        <f t="shared" si="2"/>
        <v>1065117.31</v>
      </c>
      <c r="G21" s="210">
        <f t="shared" si="2"/>
        <v>863000</v>
      </c>
      <c r="H21" s="211">
        <f t="shared" si="2"/>
        <v>896000</v>
      </c>
    </row>
    <row r="22" spans="1:8" ht="30.75" customHeight="1">
      <c r="A22" s="73" t="s">
        <v>62</v>
      </c>
      <c r="B22" s="76">
        <v>5740295280</v>
      </c>
      <c r="C22" s="91" t="s">
        <v>123</v>
      </c>
      <c r="D22" s="91" t="s">
        <v>130</v>
      </c>
      <c r="E22" s="91">
        <v>240</v>
      </c>
      <c r="F22" s="78">
        <f>'пр 4'!G91</f>
        <v>1065117.31</v>
      </c>
      <c r="G22" s="78">
        <f>'пр 4'!H91</f>
        <v>863000</v>
      </c>
      <c r="H22" s="78">
        <f>'пр 4'!I91</f>
        <v>896000</v>
      </c>
    </row>
    <row r="23" spans="1:8" ht="30.75" customHeight="1">
      <c r="A23" s="73" t="s">
        <v>257</v>
      </c>
      <c r="B23" s="76">
        <v>5740300000</v>
      </c>
      <c r="C23" s="91" t="s">
        <v>120</v>
      </c>
      <c r="D23" s="91" t="s">
        <v>120</v>
      </c>
      <c r="E23" s="91" t="s">
        <v>293</v>
      </c>
      <c r="F23" s="78">
        <f>F24</f>
        <v>100</v>
      </c>
      <c r="G23" s="78">
        <f t="shared" ref="G23:H23" si="3">G24</f>
        <v>50</v>
      </c>
      <c r="H23" s="78">
        <f t="shared" si="3"/>
        <v>50</v>
      </c>
    </row>
    <row r="24" spans="1:8" ht="48" customHeight="1">
      <c r="A24" s="73" t="s">
        <v>359</v>
      </c>
      <c r="B24" s="76">
        <v>5740390050</v>
      </c>
      <c r="C24" s="91" t="s">
        <v>120</v>
      </c>
      <c r="D24" s="91" t="s">
        <v>120</v>
      </c>
      <c r="E24" s="91" t="s">
        <v>293</v>
      </c>
      <c r="F24" s="78">
        <f>F25</f>
        <v>100</v>
      </c>
      <c r="G24" s="78">
        <f t="shared" ref="G24:H24" si="4">G25</f>
        <v>50</v>
      </c>
      <c r="H24" s="78">
        <f t="shared" si="4"/>
        <v>50</v>
      </c>
    </row>
    <row r="25" spans="1:8" ht="30.75" customHeight="1">
      <c r="A25" s="148" t="s">
        <v>51</v>
      </c>
      <c r="B25" s="90">
        <v>5740390050</v>
      </c>
      <c r="C25" s="230" t="s">
        <v>123</v>
      </c>
      <c r="D25" s="230" t="s">
        <v>120</v>
      </c>
      <c r="E25" s="230" t="s">
        <v>293</v>
      </c>
      <c r="F25" s="210">
        <f>F26</f>
        <v>100</v>
      </c>
      <c r="G25" s="210">
        <f t="shared" ref="G25:H25" si="5">G26</f>
        <v>50</v>
      </c>
      <c r="H25" s="210">
        <f t="shared" si="5"/>
        <v>50</v>
      </c>
    </row>
    <row r="26" spans="1:8" ht="30.75" customHeight="1">
      <c r="A26" s="205" t="s">
        <v>197</v>
      </c>
      <c r="B26" s="90">
        <v>5740390050</v>
      </c>
      <c r="C26" s="230" t="s">
        <v>123</v>
      </c>
      <c r="D26" s="230" t="s">
        <v>188</v>
      </c>
      <c r="E26" s="230" t="s">
        <v>293</v>
      </c>
      <c r="F26" s="210">
        <f>F27</f>
        <v>100</v>
      </c>
      <c r="G26" s="210">
        <f t="shared" ref="G26:H26" si="6">G27</f>
        <v>50</v>
      </c>
      <c r="H26" s="210">
        <f t="shared" si="6"/>
        <v>50</v>
      </c>
    </row>
    <row r="27" spans="1:8" ht="30.75" customHeight="1">
      <c r="A27" s="73" t="s">
        <v>64</v>
      </c>
      <c r="B27" s="76">
        <v>5740390050</v>
      </c>
      <c r="C27" s="91" t="s">
        <v>123</v>
      </c>
      <c r="D27" s="91" t="s">
        <v>188</v>
      </c>
      <c r="E27" s="91" t="s">
        <v>63</v>
      </c>
      <c r="F27" s="78">
        <f>'пр 4'!G104</f>
        <v>100</v>
      </c>
      <c r="G27" s="78">
        <f>'пр 4'!H104</f>
        <v>50</v>
      </c>
      <c r="H27" s="78">
        <f>'пр 4'!I104</f>
        <v>50</v>
      </c>
    </row>
    <row r="28" spans="1:8" ht="30.75" customHeight="1">
      <c r="A28" s="73" t="s">
        <v>257</v>
      </c>
      <c r="B28" s="76">
        <v>5740300000</v>
      </c>
      <c r="C28" s="91" t="s">
        <v>120</v>
      </c>
      <c r="D28" s="91" t="s">
        <v>120</v>
      </c>
      <c r="E28" s="91" t="s">
        <v>293</v>
      </c>
      <c r="F28" s="78">
        <f>F29+F33</f>
        <v>64554.82</v>
      </c>
      <c r="G28" s="78">
        <f t="shared" ref="G28:H28" si="7">G29+G33</f>
        <v>53866</v>
      </c>
      <c r="H28" s="78">
        <f t="shared" si="7"/>
        <v>7356</v>
      </c>
    </row>
    <row r="29" spans="1:8" ht="30.75" customHeight="1">
      <c r="A29" s="73" t="s">
        <v>260</v>
      </c>
      <c r="B29" s="76">
        <v>5740395310</v>
      </c>
      <c r="C29" s="91" t="s">
        <v>120</v>
      </c>
      <c r="D29" s="91" t="s">
        <v>120</v>
      </c>
      <c r="E29" s="91" t="s">
        <v>293</v>
      </c>
      <c r="F29" s="78">
        <f t="shared" ref="F29:H31" si="8">F30</f>
        <v>64554.82</v>
      </c>
      <c r="G29" s="78">
        <f t="shared" si="8"/>
        <v>53866</v>
      </c>
      <c r="H29" s="79">
        <f t="shared" si="8"/>
        <v>7356</v>
      </c>
    </row>
    <row r="30" spans="1:8" ht="22.5" customHeight="1">
      <c r="A30" s="148" t="s">
        <v>85</v>
      </c>
      <c r="B30" s="90">
        <v>5740395310</v>
      </c>
      <c r="C30" s="230" t="s">
        <v>124</v>
      </c>
      <c r="D30" s="230" t="s">
        <v>120</v>
      </c>
      <c r="E30" s="230" t="s">
        <v>293</v>
      </c>
      <c r="F30" s="210">
        <f t="shared" si="8"/>
        <v>64554.82</v>
      </c>
      <c r="G30" s="210">
        <f t="shared" si="8"/>
        <v>53866</v>
      </c>
      <c r="H30" s="210">
        <f t="shared" si="8"/>
        <v>7356</v>
      </c>
    </row>
    <row r="31" spans="1:8" ht="22.5" customHeight="1">
      <c r="A31" s="205" t="s">
        <v>83</v>
      </c>
      <c r="B31" s="90">
        <v>5740395310</v>
      </c>
      <c r="C31" s="230" t="s">
        <v>124</v>
      </c>
      <c r="D31" s="230" t="s">
        <v>122</v>
      </c>
      <c r="E31" s="230" t="s">
        <v>293</v>
      </c>
      <c r="F31" s="210">
        <f t="shared" si="8"/>
        <v>64554.82</v>
      </c>
      <c r="G31" s="210">
        <f t="shared" si="8"/>
        <v>53866</v>
      </c>
      <c r="H31" s="210">
        <f t="shared" si="8"/>
        <v>7356</v>
      </c>
    </row>
    <row r="32" spans="1:8" ht="30.6" customHeight="1">
      <c r="A32" s="73" t="s">
        <v>64</v>
      </c>
      <c r="B32" s="76">
        <v>5740395310</v>
      </c>
      <c r="C32" s="91" t="s">
        <v>124</v>
      </c>
      <c r="D32" s="91" t="s">
        <v>122</v>
      </c>
      <c r="E32" s="91" t="s">
        <v>63</v>
      </c>
      <c r="F32" s="78">
        <f>'пр 4'!G119</f>
        <v>64554.82</v>
      </c>
      <c r="G32" s="78">
        <f>'пр 4'!H119</f>
        <v>53866</v>
      </c>
      <c r="H32" s="78">
        <f>'пр 4'!I119</f>
        <v>7356</v>
      </c>
    </row>
    <row r="33" spans="1:8" ht="28.15" hidden="1" customHeight="1">
      <c r="A33" s="73" t="s">
        <v>261</v>
      </c>
      <c r="B33" s="76" t="s">
        <v>262</v>
      </c>
      <c r="C33" s="91" t="s">
        <v>120</v>
      </c>
      <c r="D33" s="91" t="s">
        <v>120</v>
      </c>
      <c r="E33" s="91" t="s">
        <v>293</v>
      </c>
      <c r="F33" s="78">
        <f t="shared" ref="F33:H35" si="9">F34</f>
        <v>0</v>
      </c>
      <c r="G33" s="78">
        <f t="shared" si="9"/>
        <v>0</v>
      </c>
      <c r="H33" s="79">
        <f t="shared" si="9"/>
        <v>0</v>
      </c>
    </row>
    <row r="34" spans="1:8" ht="27" hidden="1" customHeight="1">
      <c r="A34" s="148" t="s">
        <v>85</v>
      </c>
      <c r="B34" s="90" t="s">
        <v>262</v>
      </c>
      <c r="C34" s="230" t="s">
        <v>124</v>
      </c>
      <c r="D34" s="230" t="s">
        <v>120</v>
      </c>
      <c r="E34" s="230" t="s">
        <v>293</v>
      </c>
      <c r="F34" s="210">
        <f t="shared" si="9"/>
        <v>0</v>
      </c>
      <c r="G34" s="210">
        <f t="shared" si="9"/>
        <v>0</v>
      </c>
      <c r="H34" s="211">
        <f t="shared" si="9"/>
        <v>0</v>
      </c>
    </row>
    <row r="35" spans="1:8" ht="33.6" hidden="1" customHeight="1">
      <c r="A35" s="205" t="s">
        <v>83</v>
      </c>
      <c r="B35" s="90" t="s">
        <v>262</v>
      </c>
      <c r="C35" s="230" t="s">
        <v>124</v>
      </c>
      <c r="D35" s="230" t="s">
        <v>122</v>
      </c>
      <c r="E35" s="230" t="s">
        <v>293</v>
      </c>
      <c r="F35" s="210">
        <f t="shared" si="9"/>
        <v>0</v>
      </c>
      <c r="G35" s="210">
        <f t="shared" si="9"/>
        <v>0</v>
      </c>
      <c r="H35" s="211">
        <f t="shared" si="9"/>
        <v>0</v>
      </c>
    </row>
    <row r="36" spans="1:8" ht="64.150000000000006" hidden="1" customHeight="1">
      <c r="A36" s="73" t="s">
        <v>64</v>
      </c>
      <c r="B36" s="76" t="s">
        <v>262</v>
      </c>
      <c r="C36" s="91" t="s">
        <v>124</v>
      </c>
      <c r="D36" s="91" t="s">
        <v>122</v>
      </c>
      <c r="E36" s="91" t="s">
        <v>63</v>
      </c>
      <c r="F36" s="78">
        <f>'пр 4'!G122</f>
        <v>0</v>
      </c>
      <c r="G36" s="78">
        <f>'пр 4'!H122</f>
        <v>0</v>
      </c>
      <c r="H36" s="78">
        <f>'пр 4'!I122</f>
        <v>0</v>
      </c>
    </row>
    <row r="37" spans="1:8" ht="21" customHeight="1">
      <c r="A37" s="73" t="s">
        <v>263</v>
      </c>
      <c r="B37" s="76">
        <v>5740400000</v>
      </c>
      <c r="C37" s="91" t="s">
        <v>120</v>
      </c>
      <c r="D37" s="91" t="s">
        <v>120</v>
      </c>
      <c r="E37" s="91" t="s">
        <v>293</v>
      </c>
      <c r="F37" s="78">
        <f>F38+F42+F46+F50</f>
        <v>2848737.44</v>
      </c>
      <c r="G37" s="78">
        <f t="shared" ref="G37:H37" si="10">G38+G42+G46+G50</f>
        <v>2428900</v>
      </c>
      <c r="H37" s="78">
        <f t="shared" si="10"/>
        <v>2403900</v>
      </c>
    </row>
    <row r="38" spans="1:8" ht="22.5" hidden="1" customHeight="1">
      <c r="A38" s="73" t="s">
        <v>264</v>
      </c>
      <c r="B38" s="76">
        <v>5740495110</v>
      </c>
      <c r="C38" s="91" t="s">
        <v>120</v>
      </c>
      <c r="D38" s="91" t="s">
        <v>120</v>
      </c>
      <c r="E38" s="91" t="s">
        <v>293</v>
      </c>
      <c r="F38" s="78">
        <f t="shared" ref="F38:H40" si="11">F39</f>
        <v>0</v>
      </c>
      <c r="G38" s="78">
        <f t="shared" si="11"/>
        <v>0</v>
      </c>
      <c r="H38" s="78">
        <f t="shared" si="11"/>
        <v>0</v>
      </c>
    </row>
    <row r="39" spans="1:8" ht="13.15" hidden="1" customHeight="1">
      <c r="A39" s="148" t="s">
        <v>53</v>
      </c>
      <c r="B39" s="90">
        <v>5740495110</v>
      </c>
      <c r="C39" s="230" t="s">
        <v>125</v>
      </c>
      <c r="D39" s="230" t="s">
        <v>120</v>
      </c>
      <c r="E39" s="230" t="s">
        <v>293</v>
      </c>
      <c r="F39" s="210">
        <f t="shared" si="11"/>
        <v>0</v>
      </c>
      <c r="G39" s="210">
        <f t="shared" si="11"/>
        <v>0</v>
      </c>
      <c r="H39" s="210">
        <f t="shared" si="11"/>
        <v>0</v>
      </c>
    </row>
    <row r="40" spans="1:8" ht="38.450000000000003" hidden="1" customHeight="1">
      <c r="A40" s="205" t="s">
        <v>54</v>
      </c>
      <c r="B40" s="90">
        <v>5740495110</v>
      </c>
      <c r="C40" s="230" t="s">
        <v>125</v>
      </c>
      <c r="D40" s="230" t="s">
        <v>119</v>
      </c>
      <c r="E40" s="230" t="s">
        <v>293</v>
      </c>
      <c r="F40" s="210">
        <f t="shared" si="11"/>
        <v>0</v>
      </c>
      <c r="G40" s="210">
        <f t="shared" si="11"/>
        <v>0</v>
      </c>
      <c r="H40" s="210">
        <f t="shared" si="11"/>
        <v>0</v>
      </c>
    </row>
    <row r="41" spans="1:8" ht="30.75" customHeight="1">
      <c r="A41" s="73" t="s">
        <v>64</v>
      </c>
      <c r="B41" s="76">
        <v>5740495110</v>
      </c>
      <c r="C41" s="91" t="s">
        <v>120</v>
      </c>
      <c r="D41" s="91" t="s">
        <v>119</v>
      </c>
      <c r="E41" s="91" t="s">
        <v>63</v>
      </c>
      <c r="F41" s="78">
        <f>'пр 4'!G138</f>
        <v>0</v>
      </c>
      <c r="G41" s="78">
        <f>'пр 4'!H138</f>
        <v>0</v>
      </c>
      <c r="H41" s="78">
        <f>'пр 4'!I138</f>
        <v>0</v>
      </c>
    </row>
    <row r="42" spans="1:8" ht="31.5" customHeight="1">
      <c r="A42" s="73" t="s">
        <v>265</v>
      </c>
      <c r="B42" s="76">
        <v>5740495220</v>
      </c>
      <c r="C42" s="91" t="s">
        <v>120</v>
      </c>
      <c r="D42" s="91" t="s">
        <v>120</v>
      </c>
      <c r="E42" s="91" t="s">
        <v>293</v>
      </c>
      <c r="F42" s="78">
        <f t="shared" ref="F42:H44" si="12">F43</f>
        <v>427637.44</v>
      </c>
      <c r="G42" s="78">
        <f t="shared" si="12"/>
        <v>110500</v>
      </c>
      <c r="H42" s="78">
        <f t="shared" si="12"/>
        <v>85500</v>
      </c>
    </row>
    <row r="43" spans="1:8" ht="21" customHeight="1">
      <c r="A43" s="148" t="s">
        <v>53</v>
      </c>
      <c r="B43" s="90">
        <v>5740495220</v>
      </c>
      <c r="C43" s="230" t="s">
        <v>125</v>
      </c>
      <c r="D43" s="230" t="s">
        <v>120</v>
      </c>
      <c r="E43" s="230" t="s">
        <v>293</v>
      </c>
      <c r="F43" s="210">
        <f t="shared" si="12"/>
        <v>427637.44</v>
      </c>
      <c r="G43" s="210">
        <f t="shared" si="12"/>
        <v>110500</v>
      </c>
      <c r="H43" s="210">
        <f t="shared" si="12"/>
        <v>85500</v>
      </c>
    </row>
    <row r="44" spans="1:8" ht="21" customHeight="1">
      <c r="A44" s="205" t="s">
        <v>54</v>
      </c>
      <c r="B44" s="90">
        <v>5740495220</v>
      </c>
      <c r="C44" s="230" t="s">
        <v>125</v>
      </c>
      <c r="D44" s="230" t="s">
        <v>119</v>
      </c>
      <c r="E44" s="230" t="s">
        <v>293</v>
      </c>
      <c r="F44" s="210">
        <f t="shared" si="12"/>
        <v>427637.44</v>
      </c>
      <c r="G44" s="210">
        <f t="shared" si="12"/>
        <v>110500</v>
      </c>
      <c r="H44" s="210">
        <f t="shared" si="12"/>
        <v>85500</v>
      </c>
    </row>
    <row r="45" spans="1:8" ht="30.75" customHeight="1">
      <c r="A45" s="73" t="s">
        <v>64</v>
      </c>
      <c r="B45" s="76">
        <v>5740495220</v>
      </c>
      <c r="C45" s="91" t="s">
        <v>125</v>
      </c>
      <c r="D45" s="91" t="s">
        <v>119</v>
      </c>
      <c r="E45" s="91" t="s">
        <v>63</v>
      </c>
      <c r="F45" s="78">
        <f>'пр 4'!G141</f>
        <v>427637.44</v>
      </c>
      <c r="G45" s="78">
        <f>'пр 4'!H141</f>
        <v>110500</v>
      </c>
      <c r="H45" s="78">
        <f>'пр 4'!I141</f>
        <v>85500</v>
      </c>
    </row>
    <row r="46" spans="1:8" ht="30.6" customHeight="1">
      <c r="A46" s="73" t="s">
        <v>343</v>
      </c>
      <c r="B46" s="76" t="s">
        <v>329</v>
      </c>
      <c r="C46" s="91" t="s">
        <v>120</v>
      </c>
      <c r="D46" s="91" t="s">
        <v>120</v>
      </c>
      <c r="E46" s="91" t="s">
        <v>293</v>
      </c>
      <c r="F46" s="78">
        <f t="shared" ref="F46:H48" si="13">F47</f>
        <v>1890600</v>
      </c>
      <c r="G46" s="78">
        <f t="shared" si="13"/>
        <v>2318400</v>
      </c>
      <c r="H46" s="79">
        <f t="shared" si="13"/>
        <v>2318400</v>
      </c>
    </row>
    <row r="47" spans="1:8" ht="30.75" customHeight="1">
      <c r="A47" s="148" t="s">
        <v>53</v>
      </c>
      <c r="B47" s="90" t="s">
        <v>329</v>
      </c>
      <c r="C47" s="230" t="s">
        <v>125</v>
      </c>
      <c r="D47" s="230" t="s">
        <v>120</v>
      </c>
      <c r="E47" s="230" t="s">
        <v>293</v>
      </c>
      <c r="F47" s="210">
        <f t="shared" si="13"/>
        <v>1890600</v>
      </c>
      <c r="G47" s="210">
        <f t="shared" si="13"/>
        <v>2318400</v>
      </c>
      <c r="H47" s="210">
        <f t="shared" si="13"/>
        <v>2318400</v>
      </c>
    </row>
    <row r="48" spans="1:8" ht="30.75" customHeight="1">
      <c r="A48" s="205" t="s">
        <v>54</v>
      </c>
      <c r="B48" s="90" t="s">
        <v>329</v>
      </c>
      <c r="C48" s="230" t="s">
        <v>125</v>
      </c>
      <c r="D48" s="230" t="s">
        <v>119</v>
      </c>
      <c r="E48" s="230" t="s">
        <v>293</v>
      </c>
      <c r="F48" s="210">
        <f t="shared" si="13"/>
        <v>1890600</v>
      </c>
      <c r="G48" s="210">
        <f t="shared" si="13"/>
        <v>2318400</v>
      </c>
      <c r="H48" s="210">
        <f t="shared" si="13"/>
        <v>2318400</v>
      </c>
    </row>
    <row r="49" spans="1:8" ht="30.75" customHeight="1">
      <c r="A49" s="73" t="s">
        <v>39</v>
      </c>
      <c r="B49" s="76" t="s">
        <v>329</v>
      </c>
      <c r="C49" s="91" t="s">
        <v>125</v>
      </c>
      <c r="D49" s="91" t="s">
        <v>119</v>
      </c>
      <c r="E49" s="91" t="s">
        <v>66</v>
      </c>
      <c r="F49" s="78">
        <f>'пр 4'!G145</f>
        <v>1890600</v>
      </c>
      <c r="G49" s="78">
        <f>'пр 4'!H145</f>
        <v>2318400</v>
      </c>
      <c r="H49" s="78">
        <f>'пр 4'!I145</f>
        <v>2318400</v>
      </c>
    </row>
    <row r="50" spans="1:8" ht="45.6" customHeight="1">
      <c r="A50" s="73" t="s">
        <v>344</v>
      </c>
      <c r="B50" s="76" t="s">
        <v>330</v>
      </c>
      <c r="C50" s="91" t="s">
        <v>120</v>
      </c>
      <c r="D50" s="91" t="s">
        <v>120</v>
      </c>
      <c r="E50" s="91" t="s">
        <v>293</v>
      </c>
      <c r="F50" s="78">
        <f t="shared" ref="F50:H52" si="14">F51</f>
        <v>530500</v>
      </c>
      <c r="G50" s="78">
        <f t="shared" si="14"/>
        <v>0</v>
      </c>
      <c r="H50" s="78">
        <f t="shared" si="14"/>
        <v>0</v>
      </c>
    </row>
    <row r="51" spans="1:8" ht="20.25" customHeight="1">
      <c r="A51" s="148" t="s">
        <v>53</v>
      </c>
      <c r="B51" s="90" t="s">
        <v>330</v>
      </c>
      <c r="C51" s="230" t="s">
        <v>125</v>
      </c>
      <c r="D51" s="230" t="s">
        <v>120</v>
      </c>
      <c r="E51" s="230" t="s">
        <v>293</v>
      </c>
      <c r="F51" s="210">
        <f t="shared" si="14"/>
        <v>530500</v>
      </c>
      <c r="G51" s="210">
        <f t="shared" si="14"/>
        <v>0</v>
      </c>
      <c r="H51" s="210">
        <f t="shared" si="14"/>
        <v>0</v>
      </c>
    </row>
    <row r="52" spans="1:8" ht="20.25" customHeight="1">
      <c r="A52" s="205" t="s">
        <v>54</v>
      </c>
      <c r="B52" s="90" t="s">
        <v>330</v>
      </c>
      <c r="C52" s="230" t="s">
        <v>125</v>
      </c>
      <c r="D52" s="230" t="s">
        <v>119</v>
      </c>
      <c r="E52" s="230" t="s">
        <v>293</v>
      </c>
      <c r="F52" s="210">
        <f t="shared" si="14"/>
        <v>530500</v>
      </c>
      <c r="G52" s="210">
        <f t="shared" si="14"/>
        <v>0</v>
      </c>
      <c r="H52" s="210">
        <f t="shared" si="14"/>
        <v>0</v>
      </c>
    </row>
    <row r="53" spans="1:8" ht="20.25" customHeight="1">
      <c r="A53" s="73" t="s">
        <v>39</v>
      </c>
      <c r="B53" s="76" t="s">
        <v>330</v>
      </c>
      <c r="C53" s="91" t="s">
        <v>125</v>
      </c>
      <c r="D53" s="91" t="s">
        <v>119</v>
      </c>
      <c r="E53" s="91" t="s">
        <v>66</v>
      </c>
      <c r="F53" s="78">
        <f>'пр 4'!G147</f>
        <v>530500</v>
      </c>
      <c r="G53" s="78">
        <f>'пр 4'!H147</f>
        <v>0</v>
      </c>
      <c r="H53" s="78">
        <f>'пр 4'!I147</f>
        <v>0</v>
      </c>
    </row>
    <row r="54" spans="1:8" ht="30.75" customHeight="1">
      <c r="A54" s="73" t="s">
        <v>251</v>
      </c>
      <c r="B54" s="76">
        <v>5740500000</v>
      </c>
      <c r="C54" s="91" t="s">
        <v>120</v>
      </c>
      <c r="D54" s="91" t="s">
        <v>120</v>
      </c>
      <c r="E54" s="91" t="s">
        <v>293</v>
      </c>
      <c r="F54" s="78">
        <f>F55+F59+F66+F71+F75+F79+F83+F87+F91</f>
        <v>2737794.46</v>
      </c>
      <c r="G54" s="78">
        <f t="shared" ref="G54:H54" si="15">G55+G59+G66+G71+G75+G79+G83+G87+G91</f>
        <v>2329034</v>
      </c>
      <c r="H54" s="78">
        <f t="shared" si="15"/>
        <v>2373794</v>
      </c>
    </row>
    <row r="55" spans="1:8" ht="23.25" customHeight="1">
      <c r="A55" s="73" t="s">
        <v>59</v>
      </c>
      <c r="B55" s="76">
        <v>5740510010</v>
      </c>
      <c r="C55" s="91" t="s">
        <v>120</v>
      </c>
      <c r="D55" s="91" t="s">
        <v>120</v>
      </c>
      <c r="E55" s="91" t="s">
        <v>293</v>
      </c>
      <c r="F55" s="78">
        <f t="shared" ref="F55:H57" si="16">F56</f>
        <v>724600</v>
      </c>
      <c r="G55" s="78">
        <f t="shared" si="16"/>
        <v>624960</v>
      </c>
      <c r="H55" s="78">
        <f t="shared" si="16"/>
        <v>637980</v>
      </c>
    </row>
    <row r="56" spans="1:8" ht="23.25" customHeight="1">
      <c r="A56" s="148" t="s">
        <v>42</v>
      </c>
      <c r="B56" s="90">
        <v>5740510010</v>
      </c>
      <c r="C56" s="230" t="s">
        <v>119</v>
      </c>
      <c r="D56" s="230" t="s">
        <v>120</v>
      </c>
      <c r="E56" s="230" t="s">
        <v>293</v>
      </c>
      <c r="F56" s="210">
        <f t="shared" si="16"/>
        <v>724600</v>
      </c>
      <c r="G56" s="210">
        <f t="shared" si="16"/>
        <v>624960</v>
      </c>
      <c r="H56" s="210">
        <f t="shared" si="16"/>
        <v>637980</v>
      </c>
    </row>
    <row r="57" spans="1:8" ht="30.75" customHeight="1">
      <c r="A57" s="205" t="s">
        <v>43</v>
      </c>
      <c r="B57" s="90">
        <v>5740510010</v>
      </c>
      <c r="C57" s="230" t="s">
        <v>119</v>
      </c>
      <c r="D57" s="230" t="s">
        <v>121</v>
      </c>
      <c r="E57" s="230" t="s">
        <v>293</v>
      </c>
      <c r="F57" s="210">
        <f t="shared" si="16"/>
        <v>724600</v>
      </c>
      <c r="G57" s="210">
        <f t="shared" si="16"/>
        <v>624960</v>
      </c>
      <c r="H57" s="210">
        <f t="shared" si="16"/>
        <v>637980</v>
      </c>
    </row>
    <row r="58" spans="1:8" ht="30.75" customHeight="1">
      <c r="A58" s="73" t="s">
        <v>60</v>
      </c>
      <c r="B58" s="76">
        <v>5740510010</v>
      </c>
      <c r="C58" s="91" t="s">
        <v>119</v>
      </c>
      <c r="D58" s="91" t="s">
        <v>121</v>
      </c>
      <c r="E58" s="91" t="s">
        <v>61</v>
      </c>
      <c r="F58" s="78">
        <f>'пр 4'!G17</f>
        <v>724600</v>
      </c>
      <c r="G58" s="78">
        <f>'пр 4'!H17</f>
        <v>624960</v>
      </c>
      <c r="H58" s="78">
        <f>'пр 4'!I17</f>
        <v>637980</v>
      </c>
    </row>
    <row r="59" spans="1:8" ht="24.75" customHeight="1">
      <c r="A59" s="73" t="s">
        <v>319</v>
      </c>
      <c r="B59" s="76">
        <v>5740510020</v>
      </c>
      <c r="C59" s="91" t="s">
        <v>120</v>
      </c>
      <c r="D59" s="91" t="s">
        <v>120</v>
      </c>
      <c r="E59" s="91" t="s">
        <v>293</v>
      </c>
      <c r="F59" s="78">
        <f t="shared" ref="F59:H60" si="17">F60</f>
        <v>1451393.04</v>
      </c>
      <c r="G59" s="78">
        <f t="shared" si="17"/>
        <v>1131660</v>
      </c>
      <c r="H59" s="78">
        <f t="shared" si="17"/>
        <v>1147200</v>
      </c>
    </row>
    <row r="60" spans="1:8" ht="24.75" customHeight="1">
      <c r="A60" s="148" t="s">
        <v>42</v>
      </c>
      <c r="B60" s="90">
        <v>5740510020</v>
      </c>
      <c r="C60" s="230" t="s">
        <v>119</v>
      </c>
      <c r="D60" s="230" t="s">
        <v>120</v>
      </c>
      <c r="E60" s="230" t="s">
        <v>293</v>
      </c>
      <c r="F60" s="210">
        <f>F61</f>
        <v>1451393.04</v>
      </c>
      <c r="G60" s="210">
        <f t="shared" si="17"/>
        <v>1131660</v>
      </c>
      <c r="H60" s="210">
        <f t="shared" si="17"/>
        <v>1147200</v>
      </c>
    </row>
    <row r="61" spans="1:8" ht="49.5" customHeight="1">
      <c r="A61" s="205" t="s">
        <v>46</v>
      </c>
      <c r="B61" s="90">
        <v>5740510020</v>
      </c>
      <c r="C61" s="230" t="s">
        <v>119</v>
      </c>
      <c r="D61" s="230" t="s">
        <v>123</v>
      </c>
      <c r="E61" s="230" t="s">
        <v>293</v>
      </c>
      <c r="F61" s="210">
        <f>F62+F63+F64+F65</f>
        <v>1451393.04</v>
      </c>
      <c r="G61" s="210">
        <f>G62+G63+G64+G65</f>
        <v>1131660</v>
      </c>
      <c r="H61" s="210">
        <f t="shared" ref="H61" si="18">H62+H63+H64+H65</f>
        <v>1147200</v>
      </c>
    </row>
    <row r="62" spans="1:8" ht="30.75" customHeight="1">
      <c r="A62" s="73" t="s">
        <v>60</v>
      </c>
      <c r="B62" s="76">
        <v>5740510020</v>
      </c>
      <c r="C62" s="91" t="s">
        <v>119</v>
      </c>
      <c r="D62" s="91" t="s">
        <v>123</v>
      </c>
      <c r="E62" s="91" t="s">
        <v>61</v>
      </c>
      <c r="F62" s="78">
        <f>'пр 4'!G25</f>
        <v>1314491</v>
      </c>
      <c r="G62" s="78">
        <f>'пр 4'!H25</f>
        <v>1080660</v>
      </c>
      <c r="H62" s="78">
        <f>'пр 4'!I25</f>
        <v>1106700</v>
      </c>
    </row>
    <row r="63" spans="1:8" ht="30.75" customHeight="1">
      <c r="A63" s="73" t="s">
        <v>64</v>
      </c>
      <c r="B63" s="76">
        <v>5740510020</v>
      </c>
      <c r="C63" s="91" t="s">
        <v>119</v>
      </c>
      <c r="D63" s="91" t="s">
        <v>123</v>
      </c>
      <c r="E63" s="91" t="s">
        <v>63</v>
      </c>
      <c r="F63" s="78">
        <f>'пр 4'!G29</f>
        <v>126902.04</v>
      </c>
      <c r="G63" s="78">
        <f>'пр 4'!H29</f>
        <v>51000</v>
      </c>
      <c r="H63" s="78">
        <f>'пр 4'!I29</f>
        <v>40500</v>
      </c>
    </row>
    <row r="64" spans="1:8" ht="25.15" hidden="1" customHeight="1">
      <c r="A64" s="73" t="s">
        <v>39</v>
      </c>
      <c r="B64" s="76">
        <v>5740510020</v>
      </c>
      <c r="C64" s="91" t="s">
        <v>119</v>
      </c>
      <c r="D64" s="91" t="s">
        <v>123</v>
      </c>
      <c r="E64" s="91" t="s">
        <v>66</v>
      </c>
      <c r="F64" s="78">
        <f>'пр 4'!G32</f>
        <v>0</v>
      </c>
      <c r="G64" s="78">
        <f>'пр 4'!H32</f>
        <v>0</v>
      </c>
      <c r="H64" s="78">
        <f>'пр 4'!I32</f>
        <v>0</v>
      </c>
    </row>
    <row r="65" spans="1:8" ht="36" hidden="1" customHeight="1">
      <c r="A65" s="73" t="s">
        <v>84</v>
      </c>
      <c r="B65" s="76">
        <v>5740510020</v>
      </c>
      <c r="C65" s="91" t="s">
        <v>119</v>
      </c>
      <c r="D65" s="91" t="s">
        <v>123</v>
      </c>
      <c r="E65" s="91" t="s">
        <v>309</v>
      </c>
      <c r="F65" s="78">
        <f>'пр 4'!G33</f>
        <v>10000</v>
      </c>
      <c r="G65" s="78">
        <f>'пр 4'!H33</f>
        <v>0</v>
      </c>
      <c r="H65" s="78">
        <f>'пр 4'!I33</f>
        <v>0</v>
      </c>
    </row>
    <row r="66" spans="1:8" ht="30.75" customHeight="1">
      <c r="A66" s="73" t="s">
        <v>281</v>
      </c>
      <c r="B66" s="76">
        <v>5740551180</v>
      </c>
      <c r="C66" s="91" t="s">
        <v>120</v>
      </c>
      <c r="D66" s="91" t="s">
        <v>120</v>
      </c>
      <c r="E66" s="91" t="s">
        <v>293</v>
      </c>
      <c r="F66" s="78">
        <f t="shared" ref="F66:H67" si="19">F67</f>
        <v>154411.85</v>
      </c>
      <c r="G66" s="78">
        <f t="shared" si="19"/>
        <v>170100</v>
      </c>
      <c r="H66" s="78">
        <f t="shared" si="19"/>
        <v>186300</v>
      </c>
    </row>
    <row r="67" spans="1:8" ht="22.5" customHeight="1">
      <c r="A67" s="148" t="s">
        <v>47</v>
      </c>
      <c r="B67" s="90">
        <v>5740551180</v>
      </c>
      <c r="C67" s="230" t="s">
        <v>121</v>
      </c>
      <c r="D67" s="230" t="s">
        <v>120</v>
      </c>
      <c r="E67" s="230" t="s">
        <v>293</v>
      </c>
      <c r="F67" s="210">
        <f t="shared" si="19"/>
        <v>154411.85</v>
      </c>
      <c r="G67" s="210">
        <f t="shared" si="19"/>
        <v>170100</v>
      </c>
      <c r="H67" s="211">
        <f t="shared" si="19"/>
        <v>186300</v>
      </c>
    </row>
    <row r="68" spans="1:8" ht="22.5" customHeight="1">
      <c r="A68" s="205" t="s">
        <v>48</v>
      </c>
      <c r="B68" s="90">
        <v>5740551180</v>
      </c>
      <c r="C68" s="230" t="s">
        <v>121</v>
      </c>
      <c r="D68" s="230" t="s">
        <v>122</v>
      </c>
      <c r="E68" s="230" t="s">
        <v>293</v>
      </c>
      <c r="F68" s="210">
        <f>F69+F70</f>
        <v>154411.85</v>
      </c>
      <c r="G68" s="210">
        <f>G69+G70</f>
        <v>170100</v>
      </c>
      <c r="H68" s="211">
        <f>H69+H70</f>
        <v>186300</v>
      </c>
    </row>
    <row r="69" spans="1:8" ht="30.75" customHeight="1">
      <c r="A69" s="73" t="s">
        <v>60</v>
      </c>
      <c r="B69" s="76">
        <v>5740551180</v>
      </c>
      <c r="C69" s="91" t="s">
        <v>121</v>
      </c>
      <c r="D69" s="91" t="s">
        <v>122</v>
      </c>
      <c r="E69" s="91" t="s">
        <v>61</v>
      </c>
      <c r="F69" s="78">
        <f>'пр 4'!G72</f>
        <v>154411.85</v>
      </c>
      <c r="G69" s="78">
        <f>'пр 4'!H72</f>
        <v>169100</v>
      </c>
      <c r="H69" s="78">
        <f>'пр 4'!I72</f>
        <v>185300</v>
      </c>
    </row>
    <row r="70" spans="1:8" ht="30.75" customHeight="1">
      <c r="A70" s="234" t="s">
        <v>64</v>
      </c>
      <c r="B70" s="235">
        <v>5740551180</v>
      </c>
      <c r="C70" s="236" t="s">
        <v>121</v>
      </c>
      <c r="D70" s="236" t="s">
        <v>122</v>
      </c>
      <c r="E70" s="236" t="s">
        <v>63</v>
      </c>
      <c r="F70" s="237">
        <f>'пр 4'!G75</f>
        <v>0</v>
      </c>
      <c r="G70" s="237">
        <f>'пр 4'!H75</f>
        <v>1000</v>
      </c>
      <c r="H70" s="237">
        <f>'пр 4'!I75</f>
        <v>1000</v>
      </c>
    </row>
    <row r="71" spans="1:8" ht="23.25" customHeight="1">
      <c r="A71" s="208" t="s">
        <v>106</v>
      </c>
      <c r="B71" s="76">
        <v>5740595100</v>
      </c>
      <c r="C71" s="91" t="s">
        <v>120</v>
      </c>
      <c r="D71" s="91" t="s">
        <v>120</v>
      </c>
      <c r="E71" s="91" t="s">
        <v>293</v>
      </c>
      <c r="F71" s="78">
        <f t="shared" ref="F71:H73" si="20">F72</f>
        <v>3512</v>
      </c>
      <c r="G71" s="78">
        <f t="shared" si="20"/>
        <v>0</v>
      </c>
      <c r="H71" s="78">
        <f t="shared" si="20"/>
        <v>0</v>
      </c>
    </row>
    <row r="72" spans="1:8" ht="23.25" customHeight="1">
      <c r="A72" s="148" t="s">
        <v>42</v>
      </c>
      <c r="B72" s="90">
        <v>5740595100</v>
      </c>
      <c r="C72" s="230" t="s">
        <v>119</v>
      </c>
      <c r="D72" s="230" t="s">
        <v>120</v>
      </c>
      <c r="E72" s="230" t="s">
        <v>293</v>
      </c>
      <c r="F72" s="210">
        <f t="shared" si="20"/>
        <v>3512</v>
      </c>
      <c r="G72" s="210">
        <f t="shared" si="20"/>
        <v>0</v>
      </c>
      <c r="H72" s="211">
        <f t="shared" si="20"/>
        <v>0</v>
      </c>
    </row>
    <row r="73" spans="1:8" ht="23.25" customHeight="1">
      <c r="A73" s="209" t="s">
        <v>105</v>
      </c>
      <c r="B73" s="90">
        <v>5740595100</v>
      </c>
      <c r="C73" s="230" t="s">
        <v>119</v>
      </c>
      <c r="D73" s="230" t="s">
        <v>127</v>
      </c>
      <c r="E73" s="230" t="s">
        <v>293</v>
      </c>
      <c r="F73" s="210">
        <f>F74</f>
        <v>3512</v>
      </c>
      <c r="G73" s="210">
        <f t="shared" si="20"/>
        <v>0</v>
      </c>
      <c r="H73" s="210">
        <f t="shared" si="20"/>
        <v>0</v>
      </c>
    </row>
    <row r="74" spans="1:8" ht="23.25" customHeight="1">
      <c r="A74" s="208" t="s">
        <v>84</v>
      </c>
      <c r="B74" s="76">
        <v>5740595100</v>
      </c>
      <c r="C74" s="91" t="s">
        <v>119</v>
      </c>
      <c r="D74" s="91" t="s">
        <v>127</v>
      </c>
      <c r="E74" s="91" t="s">
        <v>309</v>
      </c>
      <c r="F74" s="78">
        <f>'пр 4'!G64</f>
        <v>3512</v>
      </c>
      <c r="G74" s="78">
        <f>'пр 4'!H64</f>
        <v>0</v>
      </c>
      <c r="H74" s="78">
        <f>'пр 4'!I64</f>
        <v>0</v>
      </c>
    </row>
    <row r="75" spans="1:8" ht="64.150000000000006" customHeight="1">
      <c r="A75" s="73" t="s">
        <v>338</v>
      </c>
      <c r="B75" s="76" t="s">
        <v>333</v>
      </c>
      <c r="C75" s="91" t="s">
        <v>120</v>
      </c>
      <c r="D75" s="91" t="s">
        <v>120</v>
      </c>
      <c r="E75" s="91" t="s">
        <v>293</v>
      </c>
      <c r="F75" s="78">
        <f>F76</f>
        <v>38800</v>
      </c>
      <c r="G75" s="78">
        <f t="shared" ref="G75:H77" si="21">G76</f>
        <v>38800</v>
      </c>
      <c r="H75" s="78">
        <f t="shared" si="21"/>
        <v>38800</v>
      </c>
    </row>
    <row r="76" spans="1:8" ht="22.5" customHeight="1">
      <c r="A76" s="148" t="s">
        <v>42</v>
      </c>
      <c r="B76" s="90" t="s">
        <v>333</v>
      </c>
      <c r="C76" s="230" t="s">
        <v>119</v>
      </c>
      <c r="D76" s="230" t="s">
        <v>120</v>
      </c>
      <c r="E76" s="230" t="s">
        <v>293</v>
      </c>
      <c r="F76" s="210">
        <f>F77</f>
        <v>38800</v>
      </c>
      <c r="G76" s="210">
        <f t="shared" si="21"/>
        <v>38800</v>
      </c>
      <c r="H76" s="210">
        <f t="shared" si="21"/>
        <v>38800</v>
      </c>
    </row>
    <row r="77" spans="1:8" ht="45.6" customHeight="1">
      <c r="A77" s="205" t="s">
        <v>46</v>
      </c>
      <c r="B77" s="90" t="s">
        <v>333</v>
      </c>
      <c r="C77" s="230" t="s">
        <v>119</v>
      </c>
      <c r="D77" s="230" t="s">
        <v>123</v>
      </c>
      <c r="E77" s="230" t="s">
        <v>293</v>
      </c>
      <c r="F77" s="210">
        <f>F78</f>
        <v>38800</v>
      </c>
      <c r="G77" s="210">
        <f t="shared" si="21"/>
        <v>38800</v>
      </c>
      <c r="H77" s="210">
        <f t="shared" si="21"/>
        <v>38800</v>
      </c>
    </row>
    <row r="78" spans="1:8" ht="22.5" customHeight="1">
      <c r="A78" s="73" t="s">
        <v>39</v>
      </c>
      <c r="B78" s="76" t="s">
        <v>333</v>
      </c>
      <c r="C78" s="91" t="s">
        <v>119</v>
      </c>
      <c r="D78" s="91" t="s">
        <v>123</v>
      </c>
      <c r="E78" s="91" t="s">
        <v>66</v>
      </c>
      <c r="F78" s="78">
        <f>'пр 4'!G36</f>
        <v>38800</v>
      </c>
      <c r="G78" s="78">
        <f>'пр 4'!H36</f>
        <v>38800</v>
      </c>
      <c r="H78" s="78">
        <f>'пр 4'!I36</f>
        <v>38800</v>
      </c>
    </row>
    <row r="79" spans="1:8" ht="61.9" customHeight="1">
      <c r="A79" s="73" t="s">
        <v>339</v>
      </c>
      <c r="B79" s="76" t="s">
        <v>335</v>
      </c>
      <c r="C79" s="91" t="s">
        <v>120</v>
      </c>
      <c r="D79" s="91" t="s">
        <v>120</v>
      </c>
      <c r="E79" s="91" t="s">
        <v>293</v>
      </c>
      <c r="F79" s="78">
        <f>F80</f>
        <v>1563.57</v>
      </c>
      <c r="G79" s="78">
        <f t="shared" ref="G79:H81" si="22">G80</f>
        <v>0</v>
      </c>
      <c r="H79" s="78">
        <f t="shared" si="22"/>
        <v>0</v>
      </c>
    </row>
    <row r="80" spans="1:8" ht="22.5" customHeight="1">
      <c r="A80" s="148" t="s">
        <v>42</v>
      </c>
      <c r="B80" s="90" t="s">
        <v>335</v>
      </c>
      <c r="C80" s="230" t="s">
        <v>119</v>
      </c>
      <c r="D80" s="230" t="s">
        <v>120</v>
      </c>
      <c r="E80" s="230" t="s">
        <v>293</v>
      </c>
      <c r="F80" s="210">
        <f>F81</f>
        <v>1563.57</v>
      </c>
      <c r="G80" s="210">
        <f t="shared" si="22"/>
        <v>0</v>
      </c>
      <c r="H80" s="210">
        <f t="shared" si="22"/>
        <v>0</v>
      </c>
    </row>
    <row r="81" spans="1:8" ht="47.45" customHeight="1">
      <c r="A81" s="205" t="s">
        <v>46</v>
      </c>
      <c r="B81" s="90" t="s">
        <v>335</v>
      </c>
      <c r="C81" s="230" t="s">
        <v>119</v>
      </c>
      <c r="D81" s="230" t="s">
        <v>123</v>
      </c>
      <c r="E81" s="230" t="s">
        <v>293</v>
      </c>
      <c r="F81" s="210">
        <f>F82</f>
        <v>1563.57</v>
      </c>
      <c r="G81" s="210">
        <f t="shared" si="22"/>
        <v>0</v>
      </c>
      <c r="H81" s="210">
        <f t="shared" si="22"/>
        <v>0</v>
      </c>
    </row>
    <row r="82" spans="1:8" ht="22.5" customHeight="1">
      <c r="A82" s="73" t="s">
        <v>39</v>
      </c>
      <c r="B82" s="76" t="s">
        <v>335</v>
      </c>
      <c r="C82" s="91" t="s">
        <v>119</v>
      </c>
      <c r="D82" s="91" t="s">
        <v>123</v>
      </c>
      <c r="E82" s="91" t="s">
        <v>66</v>
      </c>
      <c r="F82" s="78">
        <f>'пр 4'!G38</f>
        <v>1563.57</v>
      </c>
      <c r="G82" s="78">
        <f>'пр 4'!H38</f>
        <v>0</v>
      </c>
      <c r="H82" s="78">
        <f>'пр 4'!I38</f>
        <v>0</v>
      </c>
    </row>
    <row r="83" spans="1:8" ht="61.15" customHeight="1">
      <c r="A83" s="73" t="s">
        <v>342</v>
      </c>
      <c r="B83" s="76" t="s">
        <v>331</v>
      </c>
      <c r="C83" s="91" t="s">
        <v>120</v>
      </c>
      <c r="D83" s="91" t="s">
        <v>120</v>
      </c>
      <c r="E83" s="91" t="s">
        <v>293</v>
      </c>
      <c r="F83" s="78">
        <f t="shared" ref="F83:H85" si="23">F84</f>
        <v>31638</v>
      </c>
      <c r="G83" s="78">
        <f t="shared" si="23"/>
        <v>31638</v>
      </c>
      <c r="H83" s="78">
        <f t="shared" si="23"/>
        <v>31638</v>
      </c>
    </row>
    <row r="84" spans="1:8" ht="20.25" customHeight="1">
      <c r="A84" s="148" t="s">
        <v>42</v>
      </c>
      <c r="B84" s="90" t="s">
        <v>331</v>
      </c>
      <c r="C84" s="230" t="s">
        <v>119</v>
      </c>
      <c r="D84" s="230" t="s">
        <v>120</v>
      </c>
      <c r="E84" s="230" t="s">
        <v>293</v>
      </c>
      <c r="F84" s="210">
        <f t="shared" si="23"/>
        <v>31638</v>
      </c>
      <c r="G84" s="210">
        <f t="shared" si="23"/>
        <v>31638</v>
      </c>
      <c r="H84" s="211">
        <f t="shared" si="23"/>
        <v>31638</v>
      </c>
    </row>
    <row r="85" spans="1:8" ht="30.75" customHeight="1">
      <c r="A85" s="205" t="s">
        <v>92</v>
      </c>
      <c r="B85" s="90" t="s">
        <v>331</v>
      </c>
      <c r="C85" s="230" t="s">
        <v>119</v>
      </c>
      <c r="D85" s="230" t="s">
        <v>126</v>
      </c>
      <c r="E85" s="230" t="s">
        <v>293</v>
      </c>
      <c r="F85" s="210">
        <f t="shared" si="23"/>
        <v>31638</v>
      </c>
      <c r="G85" s="210">
        <f t="shared" si="23"/>
        <v>31638</v>
      </c>
      <c r="H85" s="211">
        <f t="shared" si="23"/>
        <v>31638</v>
      </c>
    </row>
    <row r="86" spans="1:8" ht="22.5" customHeight="1">
      <c r="A86" s="73" t="s">
        <v>39</v>
      </c>
      <c r="B86" s="76" t="s">
        <v>331</v>
      </c>
      <c r="C86" s="91" t="s">
        <v>119</v>
      </c>
      <c r="D86" s="91" t="s">
        <v>126</v>
      </c>
      <c r="E86" s="91" t="s">
        <v>66</v>
      </c>
      <c r="F86" s="78">
        <f>'пр 4'!G58</f>
        <v>31638</v>
      </c>
      <c r="G86" s="78">
        <f>'пр 4'!H58</f>
        <v>31638</v>
      </c>
      <c r="H86" s="78">
        <f>'пр 4'!I58</f>
        <v>31638</v>
      </c>
    </row>
    <row r="87" spans="1:8" ht="76.150000000000006" customHeight="1">
      <c r="A87" s="73" t="s">
        <v>340</v>
      </c>
      <c r="B87" s="76" t="s">
        <v>334</v>
      </c>
      <c r="C87" s="91" t="s">
        <v>120</v>
      </c>
      <c r="D87" s="91" t="s">
        <v>120</v>
      </c>
      <c r="E87" s="91" t="s">
        <v>293</v>
      </c>
      <c r="F87" s="78">
        <f>F88</f>
        <v>29400</v>
      </c>
      <c r="G87" s="78">
        <f t="shared" ref="G87:H87" si="24">G88</f>
        <v>29400</v>
      </c>
      <c r="H87" s="78">
        <f t="shared" si="24"/>
        <v>29400</v>
      </c>
    </row>
    <row r="88" spans="1:8" ht="22.5" customHeight="1">
      <c r="A88" s="148" t="s">
        <v>42</v>
      </c>
      <c r="B88" s="90" t="s">
        <v>334</v>
      </c>
      <c r="C88" s="230" t="s">
        <v>119</v>
      </c>
      <c r="D88" s="230" t="s">
        <v>120</v>
      </c>
      <c r="E88" s="230" t="s">
        <v>293</v>
      </c>
      <c r="F88" s="210">
        <f>F89</f>
        <v>29400</v>
      </c>
      <c r="G88" s="210">
        <f t="shared" ref="G88:H88" si="25">G89</f>
        <v>29400</v>
      </c>
      <c r="H88" s="210">
        <f t="shared" si="25"/>
        <v>29400</v>
      </c>
    </row>
    <row r="89" spans="1:8" ht="48.6" customHeight="1">
      <c r="A89" s="205" t="s">
        <v>46</v>
      </c>
      <c r="B89" s="90" t="s">
        <v>334</v>
      </c>
      <c r="C89" s="230" t="s">
        <v>119</v>
      </c>
      <c r="D89" s="230" t="s">
        <v>123</v>
      </c>
      <c r="E89" s="230" t="s">
        <v>293</v>
      </c>
      <c r="F89" s="210">
        <f>F90</f>
        <v>29400</v>
      </c>
      <c r="G89" s="210">
        <f t="shared" ref="G89:H89" si="26">G90</f>
        <v>29400</v>
      </c>
      <c r="H89" s="210">
        <f t="shared" si="26"/>
        <v>29400</v>
      </c>
    </row>
    <row r="90" spans="1:8" ht="22.5" customHeight="1">
      <c r="A90" s="73" t="s">
        <v>39</v>
      </c>
      <c r="B90" s="76" t="s">
        <v>334</v>
      </c>
      <c r="C90" s="91" t="s">
        <v>119</v>
      </c>
      <c r="D90" s="91" t="s">
        <v>123</v>
      </c>
      <c r="E90" s="91" t="s">
        <v>66</v>
      </c>
      <c r="F90" s="78">
        <f>'пр 4'!G40</f>
        <v>29400</v>
      </c>
      <c r="G90" s="78">
        <f>'пр 4'!H40</f>
        <v>29400</v>
      </c>
      <c r="H90" s="78">
        <f>'пр 4'!I40</f>
        <v>29400</v>
      </c>
    </row>
    <row r="91" spans="1:8" ht="78.599999999999994" customHeight="1">
      <c r="A91" s="73" t="s">
        <v>341</v>
      </c>
      <c r="B91" s="76" t="s">
        <v>332</v>
      </c>
      <c r="C91" s="91" t="s">
        <v>120</v>
      </c>
      <c r="D91" s="91" t="s">
        <v>120</v>
      </c>
      <c r="E91" s="91" t="s">
        <v>293</v>
      </c>
      <c r="F91" s="78">
        <f t="shared" ref="F91:H93" si="27">F92</f>
        <v>302476</v>
      </c>
      <c r="G91" s="78">
        <f t="shared" si="27"/>
        <v>302476</v>
      </c>
      <c r="H91" s="78">
        <f t="shared" si="27"/>
        <v>302476</v>
      </c>
    </row>
    <row r="92" spans="1:8" ht="22.5" customHeight="1">
      <c r="A92" s="148" t="s">
        <v>42</v>
      </c>
      <c r="B92" s="90" t="s">
        <v>332</v>
      </c>
      <c r="C92" s="230" t="s">
        <v>119</v>
      </c>
      <c r="D92" s="230" t="s">
        <v>120</v>
      </c>
      <c r="E92" s="230" t="s">
        <v>293</v>
      </c>
      <c r="F92" s="210">
        <f t="shared" si="27"/>
        <v>302476</v>
      </c>
      <c r="G92" s="210">
        <f t="shared" si="27"/>
        <v>302476</v>
      </c>
      <c r="H92" s="211">
        <f t="shared" si="27"/>
        <v>302476</v>
      </c>
    </row>
    <row r="93" spans="1:8" ht="48" customHeight="1">
      <c r="A93" s="205" t="s">
        <v>46</v>
      </c>
      <c r="B93" s="90" t="s">
        <v>332</v>
      </c>
      <c r="C93" s="230" t="s">
        <v>119</v>
      </c>
      <c r="D93" s="230" t="s">
        <v>123</v>
      </c>
      <c r="E93" s="230" t="s">
        <v>293</v>
      </c>
      <c r="F93" s="210">
        <f t="shared" si="27"/>
        <v>302476</v>
      </c>
      <c r="G93" s="210">
        <f t="shared" si="27"/>
        <v>302476</v>
      </c>
      <c r="H93" s="211">
        <f t="shared" si="27"/>
        <v>302476</v>
      </c>
    </row>
    <row r="94" spans="1:8" ht="19.149999999999999" customHeight="1">
      <c r="A94" s="73" t="s">
        <v>39</v>
      </c>
      <c r="B94" s="76" t="s">
        <v>332</v>
      </c>
      <c r="C94" s="91" t="s">
        <v>119</v>
      </c>
      <c r="D94" s="91" t="s">
        <v>123</v>
      </c>
      <c r="E94" s="91" t="s">
        <v>66</v>
      </c>
      <c r="F94" s="51">
        <f>'пр 4'!G42</f>
        <v>302476</v>
      </c>
      <c r="G94" s="51">
        <f>'пр 4'!H42</f>
        <v>302476</v>
      </c>
      <c r="H94" s="51">
        <f>'пр 4'!I42</f>
        <v>302476</v>
      </c>
    </row>
    <row r="95" spans="1:8" ht="31.9" hidden="1" customHeight="1" thickBot="1">
      <c r="A95" s="238" t="s">
        <v>325</v>
      </c>
      <c r="B95" s="239">
        <v>5740600000</v>
      </c>
      <c r="C95" s="240" t="s">
        <v>120</v>
      </c>
      <c r="D95" s="240" t="s">
        <v>120</v>
      </c>
      <c r="E95" s="240" t="s">
        <v>293</v>
      </c>
      <c r="F95" s="241">
        <f>F96</f>
        <v>0</v>
      </c>
      <c r="G95" s="241">
        <f>G96</f>
        <v>0</v>
      </c>
      <c r="H95" s="242">
        <f>H96</f>
        <v>0</v>
      </c>
    </row>
    <row r="96" spans="1:8" ht="28.15" hidden="1" customHeight="1">
      <c r="A96" s="243" t="s">
        <v>305</v>
      </c>
      <c r="B96" s="259">
        <v>5740695580</v>
      </c>
      <c r="C96" s="244" t="s">
        <v>120</v>
      </c>
      <c r="D96" s="244" t="s">
        <v>120</v>
      </c>
      <c r="E96" s="244" t="s">
        <v>293</v>
      </c>
      <c r="F96" s="245">
        <f t="shared" ref="F96:H98" si="28">F97</f>
        <v>0</v>
      </c>
      <c r="G96" s="245">
        <f t="shared" si="28"/>
        <v>0</v>
      </c>
      <c r="H96" s="246">
        <f t="shared" si="28"/>
        <v>0</v>
      </c>
    </row>
    <row r="97" spans="1:8" ht="31.9" hidden="1" customHeight="1">
      <c r="A97" s="148" t="s">
        <v>85</v>
      </c>
      <c r="B97" s="90">
        <v>5740695580</v>
      </c>
      <c r="C97" s="230" t="s">
        <v>124</v>
      </c>
      <c r="D97" s="230" t="s">
        <v>120</v>
      </c>
      <c r="E97" s="230" t="s">
        <v>293</v>
      </c>
      <c r="F97" s="210">
        <f t="shared" si="28"/>
        <v>0</v>
      </c>
      <c r="G97" s="210">
        <f t="shared" si="28"/>
        <v>0</v>
      </c>
      <c r="H97" s="211">
        <f t="shared" si="28"/>
        <v>0</v>
      </c>
    </row>
    <row r="98" spans="1:8" ht="37.15" hidden="1" customHeight="1">
      <c r="A98" s="82" t="s">
        <v>304</v>
      </c>
      <c r="B98" s="90">
        <v>5740695580</v>
      </c>
      <c r="C98" s="230" t="s">
        <v>124</v>
      </c>
      <c r="D98" s="230" t="s">
        <v>121</v>
      </c>
      <c r="E98" s="230" t="s">
        <v>293</v>
      </c>
      <c r="F98" s="210">
        <f t="shared" si="28"/>
        <v>0</v>
      </c>
      <c r="G98" s="210">
        <f t="shared" si="28"/>
        <v>0</v>
      </c>
      <c r="H98" s="211">
        <f t="shared" si="28"/>
        <v>0</v>
      </c>
    </row>
    <row r="99" spans="1:8" ht="36" hidden="1" customHeight="1">
      <c r="A99" s="234" t="s">
        <v>64</v>
      </c>
      <c r="B99" s="76">
        <v>5740695580</v>
      </c>
      <c r="C99" s="91" t="s">
        <v>124</v>
      </c>
      <c r="D99" s="91" t="s">
        <v>121</v>
      </c>
      <c r="E99" s="91">
        <v>240</v>
      </c>
      <c r="F99" s="78">
        <f>'пр 4'!G112</f>
        <v>0</v>
      </c>
      <c r="G99" s="78">
        <f>'пр 4'!H112</f>
        <v>0</v>
      </c>
      <c r="H99" s="78">
        <f>'пр 4'!I112</f>
        <v>0</v>
      </c>
    </row>
    <row r="100" spans="1:8" ht="21.6" customHeight="1">
      <c r="A100" s="73" t="s">
        <v>280</v>
      </c>
      <c r="B100" s="76">
        <v>5750000000</v>
      </c>
      <c r="C100" s="91" t="s">
        <v>120</v>
      </c>
      <c r="D100" s="91" t="s">
        <v>120</v>
      </c>
      <c r="E100" s="91" t="s">
        <v>293</v>
      </c>
      <c r="F100" s="78">
        <f>F101</f>
        <v>617546</v>
      </c>
      <c r="G100" s="78">
        <f>G101</f>
        <v>0</v>
      </c>
      <c r="H100" s="79">
        <f>H101</f>
        <v>0</v>
      </c>
    </row>
    <row r="101" spans="1:8" ht="46.9" customHeight="1">
      <c r="A101" s="73" t="s">
        <v>279</v>
      </c>
      <c r="B101" s="76" t="s">
        <v>278</v>
      </c>
      <c r="C101" s="91" t="s">
        <v>120</v>
      </c>
      <c r="D101" s="91" t="s">
        <v>120</v>
      </c>
      <c r="E101" s="91" t="s">
        <v>293</v>
      </c>
      <c r="F101" s="78">
        <f>F102+F106</f>
        <v>617546</v>
      </c>
      <c r="G101" s="78">
        <f>G102+G106</f>
        <v>0</v>
      </c>
      <c r="H101" s="79">
        <f>H102+H106</f>
        <v>0</v>
      </c>
    </row>
    <row r="102" spans="1:8" ht="32.450000000000003" customHeight="1">
      <c r="A102" s="73" t="s">
        <v>362</v>
      </c>
      <c r="B102" s="76" t="s">
        <v>361</v>
      </c>
      <c r="C102" s="91" t="s">
        <v>120</v>
      </c>
      <c r="D102" s="91" t="s">
        <v>120</v>
      </c>
      <c r="E102" s="91" t="s">
        <v>293</v>
      </c>
      <c r="F102" s="78">
        <f t="shared" ref="F102:H104" si="29">F103</f>
        <v>452222</v>
      </c>
      <c r="G102" s="78">
        <f t="shared" si="29"/>
        <v>0</v>
      </c>
      <c r="H102" s="79">
        <f t="shared" si="29"/>
        <v>0</v>
      </c>
    </row>
    <row r="103" spans="1:8" ht="23.45" customHeight="1">
      <c r="A103" s="148" t="s">
        <v>85</v>
      </c>
      <c r="B103" s="90" t="s">
        <v>361</v>
      </c>
      <c r="C103" s="230" t="s">
        <v>124</v>
      </c>
      <c r="D103" s="230" t="s">
        <v>120</v>
      </c>
      <c r="E103" s="230" t="s">
        <v>293</v>
      </c>
      <c r="F103" s="210">
        <f t="shared" si="29"/>
        <v>452222</v>
      </c>
      <c r="G103" s="210">
        <f t="shared" si="29"/>
        <v>0</v>
      </c>
      <c r="H103" s="211">
        <f t="shared" si="29"/>
        <v>0</v>
      </c>
    </row>
    <row r="104" spans="1:8" ht="24" customHeight="1">
      <c r="A104" s="205" t="s">
        <v>83</v>
      </c>
      <c r="B104" s="90" t="s">
        <v>361</v>
      </c>
      <c r="C104" s="230" t="s">
        <v>124</v>
      </c>
      <c r="D104" s="230" t="s">
        <v>122</v>
      </c>
      <c r="E104" s="230" t="s">
        <v>293</v>
      </c>
      <c r="F104" s="210">
        <f t="shared" si="29"/>
        <v>452222</v>
      </c>
      <c r="G104" s="210">
        <f t="shared" si="29"/>
        <v>0</v>
      </c>
      <c r="H104" s="211">
        <f t="shared" si="29"/>
        <v>0</v>
      </c>
    </row>
    <row r="105" spans="1:8" ht="34.9" customHeight="1">
      <c r="A105" s="234" t="s">
        <v>64</v>
      </c>
      <c r="B105" s="76" t="s">
        <v>361</v>
      </c>
      <c r="C105" s="91" t="s">
        <v>124</v>
      </c>
      <c r="D105" s="91" t="s">
        <v>122</v>
      </c>
      <c r="E105" s="91" t="s">
        <v>63</v>
      </c>
      <c r="F105" s="78">
        <f>'пр 4'!G127</f>
        <v>452222</v>
      </c>
      <c r="G105" s="78">
        <f>'пр 4'!H127</f>
        <v>0</v>
      </c>
      <c r="H105" s="78">
        <f>'пр 4'!I127</f>
        <v>0</v>
      </c>
    </row>
    <row r="106" spans="1:8" ht="46.9" customHeight="1">
      <c r="A106" s="73" t="s">
        <v>364</v>
      </c>
      <c r="B106" s="76" t="s">
        <v>363</v>
      </c>
      <c r="C106" s="91" t="s">
        <v>120</v>
      </c>
      <c r="D106" s="91" t="s">
        <v>120</v>
      </c>
      <c r="E106" s="91" t="s">
        <v>293</v>
      </c>
      <c r="F106" s="78">
        <f t="shared" ref="F106:H108" si="30">F107</f>
        <v>165324</v>
      </c>
      <c r="G106" s="78">
        <f t="shared" si="30"/>
        <v>0</v>
      </c>
      <c r="H106" s="79">
        <f t="shared" si="30"/>
        <v>0</v>
      </c>
    </row>
    <row r="107" spans="1:8" ht="20.45" customHeight="1">
      <c r="A107" s="148" t="s">
        <v>85</v>
      </c>
      <c r="B107" s="90" t="s">
        <v>363</v>
      </c>
      <c r="C107" s="230" t="s">
        <v>124</v>
      </c>
      <c r="D107" s="230" t="s">
        <v>120</v>
      </c>
      <c r="E107" s="230" t="s">
        <v>293</v>
      </c>
      <c r="F107" s="210">
        <f t="shared" si="30"/>
        <v>165324</v>
      </c>
      <c r="G107" s="210">
        <f t="shared" si="30"/>
        <v>0</v>
      </c>
      <c r="H107" s="211">
        <f t="shared" si="30"/>
        <v>0</v>
      </c>
    </row>
    <row r="108" spans="1:8" ht="22.9" customHeight="1">
      <c r="A108" s="205" t="s">
        <v>83</v>
      </c>
      <c r="B108" s="90" t="s">
        <v>363</v>
      </c>
      <c r="C108" s="230" t="s">
        <v>124</v>
      </c>
      <c r="D108" s="230" t="s">
        <v>122</v>
      </c>
      <c r="E108" s="230" t="s">
        <v>293</v>
      </c>
      <c r="F108" s="210">
        <f t="shared" si="30"/>
        <v>165324</v>
      </c>
      <c r="G108" s="210">
        <f t="shared" si="30"/>
        <v>0</v>
      </c>
      <c r="H108" s="211">
        <f t="shared" si="30"/>
        <v>0</v>
      </c>
    </row>
    <row r="109" spans="1:8" ht="35.450000000000003" customHeight="1" thickBot="1">
      <c r="A109" s="234" t="s">
        <v>64</v>
      </c>
      <c r="B109" s="247" t="s">
        <v>363</v>
      </c>
      <c r="C109" s="248" t="s">
        <v>124</v>
      </c>
      <c r="D109" s="248" t="s">
        <v>122</v>
      </c>
      <c r="E109" s="248" t="s">
        <v>63</v>
      </c>
      <c r="F109" s="249">
        <f>'пр 4'!G130</f>
        <v>165324</v>
      </c>
      <c r="G109" s="249">
        <f>'пр 4'!H130</f>
        <v>0</v>
      </c>
      <c r="H109" s="249">
        <f>'пр 4'!I130</f>
        <v>0</v>
      </c>
    </row>
    <row r="110" spans="1:8" ht="29.25" thickBot="1">
      <c r="A110" s="297" t="s">
        <v>375</v>
      </c>
      <c r="B110" s="90">
        <v>7700000000</v>
      </c>
      <c r="C110" s="298" t="s">
        <v>120</v>
      </c>
      <c r="D110" s="298" t="s">
        <v>120</v>
      </c>
      <c r="E110" s="265">
        <v>0</v>
      </c>
      <c r="F110" s="277">
        <f>F111</f>
        <v>1000</v>
      </c>
      <c r="G110" s="277">
        <f t="shared" ref="G110:H110" si="31">G111</f>
        <v>0</v>
      </c>
      <c r="H110" s="277">
        <f t="shared" si="31"/>
        <v>0</v>
      </c>
    </row>
    <row r="111" spans="1:8" ht="15" thickBot="1">
      <c r="A111" s="297" t="s">
        <v>376</v>
      </c>
      <c r="B111" s="90">
        <v>7730000000</v>
      </c>
      <c r="C111" s="298" t="s">
        <v>120</v>
      </c>
      <c r="D111" s="298" t="s">
        <v>120</v>
      </c>
      <c r="E111" s="265">
        <v>0</v>
      </c>
      <c r="F111" s="277">
        <f>F112</f>
        <v>1000</v>
      </c>
      <c r="G111" s="277">
        <f t="shared" ref="G111:H111" si="32">G112</f>
        <v>0</v>
      </c>
      <c r="H111" s="277">
        <f t="shared" si="32"/>
        <v>0</v>
      </c>
    </row>
    <row r="112" spans="1:8" ht="15.75" thickBot="1">
      <c r="A112" s="73" t="s">
        <v>377</v>
      </c>
      <c r="B112" s="76">
        <v>7730099920</v>
      </c>
      <c r="C112" s="236" t="s">
        <v>120</v>
      </c>
      <c r="D112" s="236" t="s">
        <v>120</v>
      </c>
      <c r="E112" s="77">
        <v>0</v>
      </c>
      <c r="F112" s="249">
        <f>F113</f>
        <v>1000</v>
      </c>
      <c r="G112" s="249">
        <f t="shared" ref="G112:H112" si="33">G113</f>
        <v>0</v>
      </c>
      <c r="H112" s="249">
        <f t="shared" si="33"/>
        <v>0</v>
      </c>
    </row>
    <row r="113" spans="1:8" ht="15.75" thickBot="1">
      <c r="A113" s="148" t="s">
        <v>42</v>
      </c>
      <c r="B113" s="76">
        <v>7730099920</v>
      </c>
      <c r="C113" s="236" t="s">
        <v>119</v>
      </c>
      <c r="D113" s="236" t="s">
        <v>120</v>
      </c>
      <c r="E113" s="77">
        <v>0</v>
      </c>
      <c r="F113" s="249">
        <f>F114</f>
        <v>1000</v>
      </c>
      <c r="G113" s="249">
        <f t="shared" ref="G113:H113" si="34">G114</f>
        <v>0</v>
      </c>
      <c r="H113" s="249">
        <f t="shared" si="34"/>
        <v>0</v>
      </c>
    </row>
    <row r="114" spans="1:8" ht="45.75" thickBot="1">
      <c r="A114" s="73" t="s">
        <v>46</v>
      </c>
      <c r="B114" s="76">
        <v>7730099920</v>
      </c>
      <c r="C114" s="236" t="s">
        <v>119</v>
      </c>
      <c r="D114" s="236" t="s">
        <v>123</v>
      </c>
      <c r="E114" s="77">
        <v>0</v>
      </c>
      <c r="F114" s="249">
        <f>F115</f>
        <v>1000</v>
      </c>
      <c r="G114" s="249">
        <f t="shared" ref="G114:H114" si="35">G115</f>
        <v>0</v>
      </c>
      <c r="H114" s="249">
        <f t="shared" si="35"/>
        <v>0</v>
      </c>
    </row>
    <row r="115" spans="1:8" ht="15.75" thickBot="1">
      <c r="A115" s="73" t="s">
        <v>378</v>
      </c>
      <c r="B115" s="76">
        <v>7730099920</v>
      </c>
      <c r="C115" s="236" t="s">
        <v>119</v>
      </c>
      <c r="D115" s="236" t="s">
        <v>123</v>
      </c>
      <c r="E115" s="77">
        <v>830</v>
      </c>
      <c r="F115" s="249">
        <f>'пр 4'!G51</f>
        <v>1000</v>
      </c>
      <c r="G115" s="249">
        <f>'пр 4'!H51</f>
        <v>0</v>
      </c>
      <c r="H115" s="249">
        <f>'пр 4'!I51</f>
        <v>0</v>
      </c>
    </row>
    <row r="116" spans="1:8" ht="29.25" thickBot="1">
      <c r="A116" s="297" t="s">
        <v>375</v>
      </c>
      <c r="B116" s="90">
        <v>7700000000</v>
      </c>
      <c r="C116" s="298" t="s">
        <v>120</v>
      </c>
      <c r="D116" s="298" t="s">
        <v>120</v>
      </c>
      <c r="E116" s="265">
        <v>0</v>
      </c>
      <c r="F116" s="277">
        <f>F117</f>
        <v>10216</v>
      </c>
      <c r="G116" s="277">
        <f t="shared" ref="G116:G120" si="36">G117</f>
        <v>0</v>
      </c>
      <c r="H116" s="277">
        <f t="shared" ref="H116:H120" si="37">H117</f>
        <v>0</v>
      </c>
    </row>
    <row r="117" spans="1:8" ht="15" thickBot="1">
      <c r="A117" s="297" t="s">
        <v>376</v>
      </c>
      <c r="B117" s="90">
        <v>7730000000</v>
      </c>
      <c r="C117" s="298" t="s">
        <v>120</v>
      </c>
      <c r="D117" s="298" t="s">
        <v>120</v>
      </c>
      <c r="E117" s="265">
        <v>0</v>
      </c>
      <c r="F117" s="277">
        <f>F118</f>
        <v>10216</v>
      </c>
      <c r="G117" s="277">
        <f t="shared" si="36"/>
        <v>0</v>
      </c>
      <c r="H117" s="277">
        <f t="shared" si="37"/>
        <v>0</v>
      </c>
    </row>
    <row r="118" spans="1:8" ht="15.75" thickBot="1">
      <c r="A118" s="73" t="s">
        <v>377</v>
      </c>
      <c r="B118" s="76">
        <v>7730099920</v>
      </c>
      <c r="C118" s="236" t="s">
        <v>120</v>
      </c>
      <c r="D118" s="236" t="s">
        <v>120</v>
      </c>
      <c r="E118" s="77">
        <v>0</v>
      </c>
      <c r="F118" s="249">
        <f>F119</f>
        <v>10216</v>
      </c>
      <c r="G118" s="249">
        <f t="shared" si="36"/>
        <v>0</v>
      </c>
      <c r="H118" s="249">
        <f t="shared" si="37"/>
        <v>0</v>
      </c>
    </row>
    <row r="119" spans="1:8" ht="15.75" thickBot="1">
      <c r="A119" s="148" t="s">
        <v>51</v>
      </c>
      <c r="B119" s="76">
        <v>7730099920</v>
      </c>
      <c r="C119" s="236" t="s">
        <v>123</v>
      </c>
      <c r="D119" s="236" t="s">
        <v>120</v>
      </c>
      <c r="E119" s="77">
        <v>0</v>
      </c>
      <c r="F119" s="249">
        <f>F120</f>
        <v>10216</v>
      </c>
      <c r="G119" s="249">
        <f t="shared" si="36"/>
        <v>0</v>
      </c>
      <c r="H119" s="249">
        <f t="shared" si="37"/>
        <v>0</v>
      </c>
    </row>
    <row r="120" spans="1:8" ht="15.75" thickBot="1">
      <c r="A120" s="212" t="s">
        <v>52</v>
      </c>
      <c r="B120" s="76">
        <v>7730099920</v>
      </c>
      <c r="C120" s="236" t="s">
        <v>123</v>
      </c>
      <c r="D120" s="236" t="s">
        <v>130</v>
      </c>
      <c r="E120" s="77">
        <v>0</v>
      </c>
      <c r="F120" s="249">
        <f>F121</f>
        <v>10216</v>
      </c>
      <c r="G120" s="249">
        <f t="shared" si="36"/>
        <v>0</v>
      </c>
      <c r="H120" s="249">
        <f t="shared" si="37"/>
        <v>0</v>
      </c>
    </row>
    <row r="121" spans="1:8" ht="15.75" thickBot="1">
      <c r="A121" s="73" t="s">
        <v>378</v>
      </c>
      <c r="B121" s="76">
        <v>7730099920</v>
      </c>
      <c r="C121" s="236" t="s">
        <v>123</v>
      </c>
      <c r="D121" s="236" t="s">
        <v>130</v>
      </c>
      <c r="E121" s="77">
        <v>830</v>
      </c>
      <c r="F121" s="249">
        <f>'пр 4'!G97</f>
        <v>10216</v>
      </c>
      <c r="G121" s="249">
        <f>'пр 4'!H97</f>
        <v>0</v>
      </c>
      <c r="H121" s="249">
        <f>'пр 4'!I97</f>
        <v>0</v>
      </c>
    </row>
    <row r="122" spans="1:8" ht="29.25" thickBot="1">
      <c r="A122" s="297" t="s">
        <v>375</v>
      </c>
      <c r="B122" s="90">
        <v>7700000000</v>
      </c>
      <c r="C122" s="298" t="s">
        <v>120</v>
      </c>
      <c r="D122" s="298" t="s">
        <v>120</v>
      </c>
      <c r="E122" s="265">
        <v>0</v>
      </c>
      <c r="F122" s="277">
        <f>F123</f>
        <v>5422.31</v>
      </c>
      <c r="G122" s="277">
        <f t="shared" ref="G122:G126" si="38">G123</f>
        <v>0</v>
      </c>
      <c r="H122" s="277">
        <f t="shared" ref="H122:H126" si="39">H123</f>
        <v>0</v>
      </c>
    </row>
    <row r="123" spans="1:8" ht="15" thickBot="1">
      <c r="A123" s="297" t="s">
        <v>376</v>
      </c>
      <c r="B123" s="90">
        <v>7730000000</v>
      </c>
      <c r="C123" s="298" t="s">
        <v>120</v>
      </c>
      <c r="D123" s="298" t="s">
        <v>120</v>
      </c>
      <c r="E123" s="265">
        <v>0</v>
      </c>
      <c r="F123" s="277">
        <f>F124</f>
        <v>5422.31</v>
      </c>
      <c r="G123" s="277">
        <f t="shared" si="38"/>
        <v>0</v>
      </c>
      <c r="H123" s="277">
        <f t="shared" si="39"/>
        <v>0</v>
      </c>
    </row>
    <row r="124" spans="1:8" ht="15.75" thickBot="1">
      <c r="A124" s="73" t="s">
        <v>377</v>
      </c>
      <c r="B124" s="76">
        <v>7730099920</v>
      </c>
      <c r="C124" s="236" t="s">
        <v>120</v>
      </c>
      <c r="D124" s="236" t="s">
        <v>120</v>
      </c>
      <c r="E124" s="77">
        <v>0</v>
      </c>
      <c r="F124" s="249">
        <f>F125</f>
        <v>5422.31</v>
      </c>
      <c r="G124" s="249">
        <f t="shared" si="38"/>
        <v>0</v>
      </c>
      <c r="H124" s="249">
        <f t="shared" si="39"/>
        <v>0</v>
      </c>
    </row>
    <row r="125" spans="1:8" ht="15.75" thickBot="1">
      <c r="A125" s="148" t="s">
        <v>53</v>
      </c>
      <c r="B125" s="76">
        <v>7730099920</v>
      </c>
      <c r="C125" s="236" t="s">
        <v>125</v>
      </c>
      <c r="D125" s="236" t="s">
        <v>120</v>
      </c>
      <c r="E125" s="77">
        <v>0</v>
      </c>
      <c r="F125" s="249">
        <f>F126</f>
        <v>5422.31</v>
      </c>
      <c r="G125" s="249">
        <f t="shared" si="38"/>
        <v>0</v>
      </c>
      <c r="H125" s="249">
        <f t="shared" si="39"/>
        <v>0</v>
      </c>
    </row>
    <row r="126" spans="1:8" ht="15.75" thickBot="1">
      <c r="A126" s="205" t="s">
        <v>54</v>
      </c>
      <c r="B126" s="76">
        <v>7730099920</v>
      </c>
      <c r="C126" s="236" t="s">
        <v>125</v>
      </c>
      <c r="D126" s="236" t="s">
        <v>119</v>
      </c>
      <c r="E126" s="77">
        <v>0</v>
      </c>
      <c r="F126" s="249">
        <f>F127</f>
        <v>5422.31</v>
      </c>
      <c r="G126" s="249">
        <f t="shared" si="38"/>
        <v>0</v>
      </c>
      <c r="H126" s="249">
        <f t="shared" si="39"/>
        <v>0</v>
      </c>
    </row>
    <row r="127" spans="1:8" ht="15.75" thickBot="1">
      <c r="A127" s="73" t="s">
        <v>378</v>
      </c>
      <c r="B127" s="76">
        <v>7730099920</v>
      </c>
      <c r="C127" s="236" t="s">
        <v>125</v>
      </c>
      <c r="D127" s="236" t="s">
        <v>119</v>
      </c>
      <c r="E127" s="77">
        <v>830</v>
      </c>
      <c r="F127" s="249">
        <f>'пр 4'!G151</f>
        <v>5422.31</v>
      </c>
      <c r="G127" s="249">
        <f>'пр 4'!H151</f>
        <v>0</v>
      </c>
      <c r="H127" s="249">
        <f>'пр 4'!I151</f>
        <v>0</v>
      </c>
    </row>
  </sheetData>
  <mergeCells count="1">
    <mergeCell ref="A6:H6"/>
  </mergeCells>
  <pageMargins left="0.23622047244094491" right="0.23622047244094491" top="0.74803149606299213" bottom="0.74803149606299213" header="0.31496062992125984" footer="0.31496062992125984"/>
  <pageSetup paperSize="9" scale="46" fitToHeight="2" orientation="portrait" r:id="rId1"/>
  <ignoredErrors>
    <ignoredError sqref="D9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D16" sqref="D16"/>
    </sheetView>
  </sheetViews>
  <sheetFormatPr defaultRowHeight="12.75"/>
  <cols>
    <col min="2" max="2" width="30.85546875" customWidth="1"/>
    <col min="3" max="3" width="15.7109375" customWidth="1"/>
    <col min="4" max="4" width="17.42578125" customWidth="1"/>
    <col min="5" max="5" width="20.42578125" customWidth="1"/>
    <col min="6" max="6" width="6.28515625" customWidth="1"/>
  </cols>
  <sheetData>
    <row r="1" spans="1:6" ht="15.75">
      <c r="C1" s="8"/>
      <c r="D1" s="81"/>
      <c r="E1" s="81" t="s">
        <v>311</v>
      </c>
    </row>
    <row r="2" spans="1:6" ht="15.75">
      <c r="C2" s="8"/>
      <c r="D2" s="81"/>
      <c r="E2" s="105" t="s">
        <v>312</v>
      </c>
    </row>
    <row r="3" spans="1:6" ht="15.75">
      <c r="C3" s="8"/>
      <c r="D3" s="81"/>
      <c r="E3" s="81" t="s">
        <v>201</v>
      </c>
    </row>
    <row r="4" spans="1:6" ht="15">
      <c r="B4" s="310"/>
      <c r="C4" s="310"/>
      <c r="D4" s="81"/>
      <c r="E4" s="81" t="str">
        <f>'пр 1'!E4</f>
        <v>от 19.09.2024 № 171</v>
      </c>
    </row>
    <row r="5" spans="1:6">
      <c r="B5" s="310"/>
      <c r="C5" s="310"/>
    </row>
    <row r="6" spans="1:6" ht="100.9" customHeight="1">
      <c r="A6" s="311" t="s">
        <v>349</v>
      </c>
      <c r="B6" s="311"/>
      <c r="C6" s="311"/>
      <c r="D6" s="311"/>
      <c r="E6" s="311"/>
      <c r="F6" s="311"/>
    </row>
    <row r="7" spans="1:6" ht="20.25">
      <c r="A7" s="6"/>
      <c r="B7" s="6"/>
      <c r="C7" s="6"/>
    </row>
    <row r="8" spans="1:6" ht="20.25">
      <c r="A8" s="6"/>
      <c r="B8" s="6"/>
      <c r="E8" s="9" t="s">
        <v>142</v>
      </c>
    </row>
    <row r="9" spans="1:6" ht="20.25">
      <c r="A9" s="6"/>
      <c r="B9" s="6"/>
      <c r="E9" s="9"/>
    </row>
    <row r="10" spans="1:6" ht="141" customHeight="1">
      <c r="A10" s="311" t="s">
        <v>351</v>
      </c>
      <c r="B10" s="311"/>
      <c r="C10" s="311"/>
      <c r="D10" s="311"/>
      <c r="E10" s="311"/>
      <c r="F10" s="311"/>
    </row>
    <row r="11" spans="1:6" ht="20.25">
      <c r="A11" s="6"/>
      <c r="B11" s="6"/>
      <c r="C11" s="6"/>
      <c r="D11" s="6"/>
      <c r="E11" s="10" t="s">
        <v>55</v>
      </c>
    </row>
    <row r="12" spans="1:6" ht="15">
      <c r="A12" s="26" t="s">
        <v>75</v>
      </c>
      <c r="B12" s="27" t="s">
        <v>140</v>
      </c>
      <c r="C12" s="28" t="s">
        <v>183</v>
      </c>
      <c r="D12" s="28" t="s">
        <v>202</v>
      </c>
      <c r="E12" s="28" t="s">
        <v>336</v>
      </c>
    </row>
    <row r="13" spans="1:6" ht="15">
      <c r="A13" s="29" t="s">
        <v>76</v>
      </c>
      <c r="B13" s="30" t="s">
        <v>182</v>
      </c>
      <c r="C13" s="31">
        <v>31638</v>
      </c>
      <c r="D13" s="31">
        <v>31638</v>
      </c>
      <c r="E13" s="31">
        <v>31638</v>
      </c>
    </row>
    <row r="14" spans="1:6" ht="15">
      <c r="A14" s="50" t="s">
        <v>134</v>
      </c>
      <c r="B14" s="32" t="s">
        <v>133</v>
      </c>
      <c r="C14" s="31">
        <f>C13</f>
        <v>31638</v>
      </c>
      <c r="D14" s="31">
        <f t="shared" ref="D14:E14" si="0">D13</f>
        <v>31638</v>
      </c>
      <c r="E14" s="31">
        <f t="shared" si="0"/>
        <v>31638</v>
      </c>
    </row>
  </sheetData>
  <mergeCells count="4">
    <mergeCell ref="B4:C4"/>
    <mergeCell ref="B5:C5"/>
    <mergeCell ref="A6:F6"/>
    <mergeCell ref="A10:F10"/>
  </mergeCell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D16" sqref="D16"/>
    </sheetView>
  </sheetViews>
  <sheetFormatPr defaultRowHeight="12.75"/>
  <cols>
    <col min="2" max="2" width="36.7109375" customWidth="1"/>
    <col min="3" max="3" width="17.85546875" customWidth="1"/>
    <col min="4" max="4" width="15.7109375" customWidth="1"/>
    <col min="5" max="5" width="16.7109375" customWidth="1"/>
    <col min="6" max="6" width="6.140625" customWidth="1"/>
  </cols>
  <sheetData>
    <row r="1" spans="1:6" ht="15.75">
      <c r="C1" s="8"/>
      <c r="D1" s="81"/>
      <c r="E1" s="81" t="s">
        <v>311</v>
      </c>
    </row>
    <row r="2" spans="1:6" ht="15.75">
      <c r="C2" s="8"/>
      <c r="D2" s="81"/>
      <c r="E2" s="105" t="s">
        <v>312</v>
      </c>
    </row>
    <row r="3" spans="1:6" ht="15.75">
      <c r="C3" s="8"/>
      <c r="D3" s="81"/>
      <c r="E3" s="81" t="s">
        <v>201</v>
      </c>
    </row>
    <row r="4" spans="1:6" ht="15">
      <c r="B4" s="310"/>
      <c r="C4" s="310"/>
      <c r="D4" s="81"/>
      <c r="E4" s="81" t="str">
        <f>'пр 1'!E4</f>
        <v>от 19.09.2024 № 171</v>
      </c>
    </row>
    <row r="5" spans="1:6">
      <c r="B5" s="310"/>
      <c r="C5" s="310"/>
    </row>
    <row r="6" spans="1:6" ht="88.15" customHeight="1">
      <c r="A6" s="311" t="s">
        <v>349</v>
      </c>
      <c r="B6" s="311"/>
      <c r="C6" s="311"/>
      <c r="D6" s="311"/>
      <c r="E6" s="311"/>
      <c r="F6" s="311"/>
    </row>
    <row r="7" spans="1:6" ht="20.25">
      <c r="A7" s="260"/>
      <c r="B7" s="260"/>
      <c r="C7" s="260"/>
    </row>
    <row r="8" spans="1:6" ht="20.25">
      <c r="A8" s="260"/>
      <c r="B8" s="260"/>
      <c r="E8" s="263" t="s">
        <v>141</v>
      </c>
    </row>
    <row r="9" spans="1:6" ht="20.25">
      <c r="A9" s="260"/>
      <c r="B9" s="260"/>
      <c r="E9" s="9"/>
    </row>
    <row r="10" spans="1:6" ht="87.6" customHeight="1">
      <c r="A10" s="311" t="s">
        <v>352</v>
      </c>
      <c r="B10" s="311"/>
      <c r="C10" s="311"/>
      <c r="D10" s="311"/>
      <c r="E10" s="311"/>
      <c r="F10" s="311"/>
    </row>
    <row r="11" spans="1:6" ht="20.25">
      <c r="A11" s="260"/>
      <c r="B11" s="260"/>
      <c r="C11" s="260"/>
      <c r="D11" s="260"/>
      <c r="E11" s="10" t="s">
        <v>55</v>
      </c>
    </row>
    <row r="12" spans="1:6" ht="15">
      <c r="A12" s="26" t="s">
        <v>75</v>
      </c>
      <c r="B12" s="27" t="s">
        <v>140</v>
      </c>
      <c r="C12" s="28" t="s">
        <v>183</v>
      </c>
      <c r="D12" s="28" t="s">
        <v>202</v>
      </c>
      <c r="E12" s="28" t="s">
        <v>336</v>
      </c>
    </row>
    <row r="13" spans="1:6" ht="15">
      <c r="A13" s="29" t="s">
        <v>76</v>
      </c>
      <c r="B13" s="30" t="s">
        <v>182</v>
      </c>
      <c r="C13" s="31">
        <v>1563.57</v>
      </c>
      <c r="D13" s="31">
        <v>0</v>
      </c>
      <c r="E13" s="31">
        <v>0</v>
      </c>
    </row>
    <row r="14" spans="1:6" ht="15">
      <c r="A14" s="50" t="s">
        <v>134</v>
      </c>
      <c r="B14" s="32" t="s">
        <v>133</v>
      </c>
      <c r="C14" s="31">
        <f>C13</f>
        <v>1563.57</v>
      </c>
      <c r="D14" s="31">
        <f t="shared" ref="D14:E14" si="0">D13</f>
        <v>0</v>
      </c>
      <c r="E14" s="31">
        <f t="shared" si="0"/>
        <v>0</v>
      </c>
    </row>
  </sheetData>
  <mergeCells count="4">
    <mergeCell ref="B4:C4"/>
    <mergeCell ref="B5:C5"/>
    <mergeCell ref="A6:F6"/>
    <mergeCell ref="A10:F1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2"/>
  <sheetViews>
    <sheetView zoomScaleNormal="100" workbookViewId="0">
      <selection activeCell="I8" sqref="I8"/>
    </sheetView>
  </sheetViews>
  <sheetFormatPr defaultRowHeight="12.75"/>
  <cols>
    <col min="2" max="2" width="27" customWidth="1"/>
    <col min="3" max="3" width="17.28515625" customWidth="1"/>
    <col min="4" max="4" width="14.42578125" customWidth="1"/>
    <col min="5" max="5" width="16.42578125" customWidth="1"/>
  </cols>
  <sheetData>
    <row r="1" spans="1:7" ht="15">
      <c r="C1" s="3"/>
      <c r="D1" s="81"/>
      <c r="E1" s="81"/>
      <c r="F1" s="81" t="s">
        <v>311</v>
      </c>
    </row>
    <row r="2" spans="1:7" ht="15">
      <c r="C2" s="3"/>
      <c r="D2" s="81"/>
      <c r="E2" s="81"/>
      <c r="F2" s="105" t="s">
        <v>312</v>
      </c>
    </row>
    <row r="3" spans="1:7" ht="15">
      <c r="C3" s="3"/>
      <c r="D3" s="81"/>
      <c r="E3" s="81"/>
      <c r="F3" s="81" t="s">
        <v>201</v>
      </c>
    </row>
    <row r="4" spans="1:7" ht="15">
      <c r="C4" s="3"/>
      <c r="D4" s="81"/>
      <c r="E4" s="81"/>
      <c r="F4" s="81" t="str">
        <f>'пр 1'!E4</f>
        <v>от 19.09.2024 № 171</v>
      </c>
    </row>
    <row r="5" spans="1:7">
      <c r="C5" s="3"/>
    </row>
    <row r="6" spans="1:7" ht="94.15" customHeight="1">
      <c r="A6" s="311" t="s">
        <v>349</v>
      </c>
      <c r="B6" s="311"/>
      <c r="C6" s="311"/>
      <c r="D6" s="311"/>
      <c r="E6" s="311"/>
      <c r="F6" s="311"/>
      <c r="G6" s="311"/>
    </row>
    <row r="7" spans="1:7" ht="18.75">
      <c r="A7" s="1"/>
      <c r="B7" s="4"/>
      <c r="C7" s="5"/>
      <c r="D7" s="4"/>
      <c r="E7" s="312" t="s">
        <v>139</v>
      </c>
      <c r="F7" s="313"/>
    </row>
    <row r="8" spans="1:7" ht="112.9" customHeight="1">
      <c r="A8" s="311" t="s">
        <v>353</v>
      </c>
      <c r="B8" s="311"/>
      <c r="C8" s="311"/>
      <c r="D8" s="311"/>
      <c r="E8" s="311"/>
      <c r="F8" s="311"/>
      <c r="G8" s="311"/>
    </row>
    <row r="9" spans="1:7" ht="20.25">
      <c r="A9" s="6"/>
      <c r="B9" s="6"/>
      <c r="C9" s="3"/>
      <c r="E9" s="7" t="s">
        <v>55</v>
      </c>
    </row>
    <row r="10" spans="1:7" ht="15">
      <c r="A10" s="26" t="s">
        <v>75</v>
      </c>
      <c r="B10" s="27" t="s">
        <v>140</v>
      </c>
      <c r="C10" s="28" t="s">
        <v>183</v>
      </c>
      <c r="D10" s="28" t="s">
        <v>202</v>
      </c>
      <c r="E10" s="28" t="s">
        <v>336</v>
      </c>
    </row>
    <row r="11" spans="1:7" ht="15">
      <c r="A11" s="29" t="s">
        <v>76</v>
      </c>
      <c r="B11" s="30" t="s">
        <v>182</v>
      </c>
      <c r="C11" s="31">
        <v>38800</v>
      </c>
      <c r="D11" s="31">
        <v>38800</v>
      </c>
      <c r="E11" s="31">
        <v>38800</v>
      </c>
    </row>
    <row r="12" spans="1:7" ht="15">
      <c r="A12" s="50" t="s">
        <v>134</v>
      </c>
      <c r="B12" s="32" t="s">
        <v>133</v>
      </c>
      <c r="C12" s="31">
        <f>C11</f>
        <v>38800</v>
      </c>
      <c r="D12" s="31">
        <f t="shared" ref="D12:E12" si="0">D11</f>
        <v>38800</v>
      </c>
      <c r="E12" s="31">
        <f t="shared" si="0"/>
        <v>38800</v>
      </c>
    </row>
  </sheetData>
  <mergeCells count="3">
    <mergeCell ref="E7:F7"/>
    <mergeCell ref="A6:G6"/>
    <mergeCell ref="A8:G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</vt:i4>
      </vt:variant>
    </vt:vector>
  </HeadingPairs>
  <TitlesOfParts>
    <vt:vector size="15" baseType="lpstr">
      <vt:lpstr>пр 1</vt:lpstr>
      <vt:lpstr>Пр 2.</vt:lpstr>
      <vt:lpstr>пр 2</vt:lpstr>
      <vt:lpstr>пр 3</vt:lpstr>
      <vt:lpstr>пр 4</vt:lpstr>
      <vt:lpstr>пр 5</vt:lpstr>
      <vt:lpstr>Прил 7 2</vt:lpstr>
      <vt:lpstr>Прил 7 3</vt:lpstr>
      <vt:lpstr>Прил 7 4</vt:lpstr>
      <vt:lpstr>Прил 7 5</vt:lpstr>
      <vt:lpstr>Прил 6</vt:lpstr>
      <vt:lpstr>Прил 7 6</vt:lpstr>
      <vt:lpstr>Прил 7 7</vt:lpstr>
      <vt:lpstr>Прил 7 1</vt:lpstr>
      <vt:lpstr>'пр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Петровна</dc:creator>
  <cp:lastModifiedBy>Пользователь Windows</cp:lastModifiedBy>
  <cp:lastPrinted>2024-09-19T16:18:33Z</cp:lastPrinted>
  <dcterms:created xsi:type="dcterms:W3CDTF">2017-01-12T04:27:35Z</dcterms:created>
  <dcterms:modified xsi:type="dcterms:W3CDTF">2024-09-19T16:18:51Z</dcterms:modified>
</cp:coreProperties>
</file>